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Innovation/2024 Israel Kits/MAK570 Lactate/"/>
    </mc:Choice>
  </mc:AlternateContent>
  <xr:revisionPtr revIDLastSave="208" documentId="8_{B860862A-809E-464C-ADF7-07CD95070679}" xr6:coauthVersionLast="47" xr6:coauthVersionMax="47" xr10:uidLastSave="{85B70D36-17F0-4613-8890-F321CC2098B2}"/>
  <bookViews>
    <workbookView xWindow="-10788" yWindow="-21708" windowWidth="51816" windowHeight="21216" xr2:uid="{E3346983-3366-4501-B206-D1E7EE181D8D}"/>
  </bookViews>
  <sheets>
    <sheet name="Procedure" sheetId="1" r:id="rId1"/>
    <sheet name="Colorimetric Calculator" sheetId="2" r:id="rId2"/>
    <sheet name="Fluorometric Calculato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3" l="1"/>
  <c r="E41" i="3"/>
  <c r="E34" i="3"/>
  <c r="F34" i="3"/>
  <c r="G34" i="3"/>
  <c r="F40" i="3"/>
  <c r="M39" i="3"/>
  <c r="I29" i="3"/>
  <c r="I34" i="3" s="1"/>
  <c r="M23" i="3" s="1"/>
  <c r="H29" i="3"/>
  <c r="F29" i="3"/>
  <c r="M21" i="3"/>
  <c r="F44" i="3"/>
  <c r="F43" i="3"/>
  <c r="F42" i="3"/>
  <c r="F41" i="3"/>
  <c r="D29" i="3"/>
  <c r="C29" i="3"/>
  <c r="M21" i="2"/>
  <c r="I29" i="2"/>
  <c r="C15" i="1"/>
  <c r="C16" i="1"/>
  <c r="C17" i="1"/>
  <c r="C18" i="1"/>
  <c r="C19" i="1"/>
  <c r="C14" i="1"/>
  <c r="M39" i="2"/>
  <c r="M42" i="2" s="1"/>
  <c r="D34" i="3" l="1"/>
  <c r="E40" i="3" s="1"/>
  <c r="C34" i="3"/>
  <c r="E39" i="3" s="1"/>
  <c r="H34" i="3"/>
  <c r="E44" i="3" s="1"/>
  <c r="M22" i="3"/>
  <c r="G29" i="3"/>
  <c r="E43" i="3" s="1"/>
  <c r="F39" i="3"/>
  <c r="M42" i="3"/>
  <c r="E29" i="3"/>
  <c r="I34" i="2"/>
  <c r="M23" i="2" s="1"/>
  <c r="F44" i="2"/>
  <c r="F43" i="2"/>
  <c r="F42" i="2"/>
  <c r="F41" i="2"/>
  <c r="F40" i="2"/>
  <c r="F39" i="2"/>
  <c r="M29" i="3" l="1"/>
  <c r="M41" i="3" s="1"/>
  <c r="M31" i="3"/>
  <c r="M30" i="3"/>
  <c r="D29" i="2"/>
  <c r="E29" i="2"/>
  <c r="F29" i="2"/>
  <c r="G29" i="2"/>
  <c r="H29" i="2"/>
  <c r="C29" i="2"/>
  <c r="M22" i="2" s="1"/>
  <c r="M29" i="2" l="1"/>
  <c r="M41" i="2" s="1"/>
  <c r="M40" i="3"/>
  <c r="M35" i="3"/>
  <c r="M36" i="3" s="1"/>
  <c r="H34" i="2"/>
  <c r="E44" i="2" s="1"/>
  <c r="F34" i="2"/>
  <c r="E42" i="2" s="1"/>
  <c r="G34" i="2"/>
  <c r="E43" i="2" s="1"/>
  <c r="C34" i="2"/>
  <c r="E39" i="2" s="1"/>
  <c r="E34" i="2"/>
  <c r="E41" i="2" s="1"/>
  <c r="D34" i="2"/>
  <c r="E40" i="2" s="1"/>
  <c r="M30" i="2" s="1"/>
  <c r="M31" i="2" l="1"/>
  <c r="M40" i="2" l="1"/>
  <c r="M35" i="2"/>
  <c r="M36" i="2"/>
</calcChain>
</file>

<file path=xl/sharedStrings.xml><?xml version="1.0" encoding="utf-8"?>
<sst xmlns="http://schemas.openxmlformats.org/spreadsheetml/2006/main" count="152" uniqueCount="85">
  <si>
    <t>Cat# MAK570</t>
  </si>
  <si>
    <t>Lactate Assay Kit</t>
  </si>
  <si>
    <t>Standard curve volumes</t>
  </si>
  <si>
    <t>Assay Buffer per well (µl)</t>
  </si>
  <si>
    <t>Sample (µL)</t>
  </si>
  <si>
    <t>Enzyme Mix per well (µl)</t>
  </si>
  <si>
    <t>Lactate Probe per well (µl)</t>
  </si>
  <si>
    <t>Leucine standard (1 or 0.01 nmol/ul) per well (µl)</t>
  </si>
  <si>
    <t>Lactate - nmole/well</t>
  </si>
  <si>
    <t>calibration curve</t>
  </si>
  <si>
    <t>blank</t>
  </si>
  <si>
    <t>98-X</t>
  </si>
  <si>
    <t>X</t>
  </si>
  <si>
    <t>?</t>
  </si>
  <si>
    <t>Sample</t>
  </si>
  <si>
    <t>96-X</t>
  </si>
  <si>
    <t>The Calculator is designed for an assay in which the standard curve and the samples are loaded in technical triplicates.</t>
  </si>
  <si>
    <r>
      <t>For the</t>
    </r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colorimetric</t>
    </r>
    <r>
      <rPr>
        <sz val="11"/>
        <color rgb="FF000000"/>
        <rFont val="Calibri"/>
        <family val="2"/>
      </rPr>
      <t xml:space="preserve"> assay, 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Colorimetric Calculator</t>
    </r>
    <r>
      <rPr>
        <sz val="11"/>
        <color rgb="FF000000"/>
        <rFont val="Calibri"/>
        <family val="2"/>
      </rPr>
      <t xml:space="preserve">" tab  the absorbance at 570 nm (A570) of the </t>
    </r>
    <r>
      <rPr>
        <b/>
        <sz val="11"/>
        <color rgb="FF000000"/>
        <rFont val="Calibri"/>
        <family val="2"/>
      </rPr>
      <t>calibration curve</t>
    </r>
    <r>
      <rPr>
        <sz val="11"/>
        <color rgb="FF000000"/>
        <rFont val="Calibri"/>
        <family val="2"/>
      </rPr>
      <t xml:space="preserve"> that was prepared as stated in the protocol.</t>
    </r>
  </si>
  <si>
    <r>
      <t xml:space="preserve">The values in </t>
    </r>
    <r>
      <rPr>
        <b/>
        <sz val="11"/>
        <color rgb="FF000000"/>
        <rFont val="Calibri"/>
        <family val="2"/>
      </rPr>
      <t xml:space="preserve">Tables 2-4 </t>
    </r>
    <r>
      <rPr>
        <sz val="11"/>
        <color rgb="FF000000"/>
        <rFont val="Calibri"/>
        <family val="2"/>
      </rPr>
      <t>will be calculated automatically and a calibration curve will be charted</t>
    </r>
    <r>
      <rPr>
        <sz val="11"/>
        <color rgb="FF000000"/>
        <rFont val="Calibri"/>
        <family val="2"/>
      </rPr>
      <t xml:space="preserve"> below</t>
    </r>
  </si>
  <si>
    <r>
      <t xml:space="preserve">Insert the readings for the triplicates of the sample to </t>
    </r>
    <r>
      <rPr>
        <b/>
        <sz val="11"/>
        <color theme="1"/>
        <rFont val="Calibri"/>
        <family val="2"/>
        <scheme val="minor"/>
      </rPr>
      <t>Table 5</t>
    </r>
    <r>
      <rPr>
        <sz val="11"/>
        <color theme="1"/>
        <rFont val="Calibri"/>
        <family val="2"/>
        <scheme val="minor"/>
      </rPr>
      <t xml:space="preserve"> in the </t>
    </r>
    <r>
      <rPr>
        <b/>
        <sz val="11"/>
        <color theme="1"/>
        <rFont val="Calibri"/>
        <family val="2"/>
        <scheme val="minor"/>
      </rPr>
      <t>appropriate tab</t>
    </r>
  </si>
  <si>
    <r>
      <t xml:space="preserve">The final concentration of the sample will appear in </t>
    </r>
    <r>
      <rPr>
        <b/>
        <sz val="11"/>
        <color rgb="FF000000"/>
        <rFont val="Calibri"/>
        <family val="2"/>
      </rPr>
      <t>Table 7</t>
    </r>
    <r>
      <rPr>
        <sz val="11"/>
        <color rgb="FF000000"/>
        <rFont val="Calibri"/>
        <family val="2"/>
      </rPr>
      <t xml:space="preserve">. </t>
    </r>
    <r>
      <rPr>
        <b/>
        <sz val="11"/>
        <color rgb="FF000000"/>
        <rFont val="Calibri"/>
        <family val="2"/>
      </rPr>
      <t>It is necessary to input the volume of the sample</t>
    </r>
    <r>
      <rPr>
        <sz val="11"/>
        <color rgb="FF000000"/>
        <rFont val="Calibri"/>
        <family val="2"/>
      </rPr>
      <t xml:space="preserve"> (µL) placed in the wells. Additionally, if further dilution to the </t>
    </r>
  </si>
  <si>
    <r>
      <t xml:space="preserve"> sample has been made, please replace the number "1" with the appropriate value. Otherwise leave it as 1. </t>
    </r>
    <r>
      <rPr>
        <u/>
        <sz val="11"/>
        <color theme="1"/>
        <rFont val="Calibri"/>
        <family val="2"/>
        <scheme val="minor"/>
      </rPr>
      <t>If the blank value (sample without enzymes) is high, it wil be subtracted from the sample.</t>
    </r>
  </si>
  <si>
    <r>
      <t xml:space="preserve">The S.D values will be reported in </t>
    </r>
    <r>
      <rPr>
        <b/>
        <sz val="11"/>
        <color theme="1"/>
        <rFont val="Calibri"/>
        <family val="2"/>
        <scheme val="minor"/>
      </rPr>
      <t>Table 8</t>
    </r>
  </si>
  <si>
    <t>Select Orientation-&gt; Landscape and Scaling -&gt; Fit All Columns on One Page for a printer friendly document.</t>
  </si>
  <si>
    <t>MAK570</t>
  </si>
  <si>
    <t>For your convenience, a calculation sheet is available below. Only the yellow cells need to be filled by you. Green cells indicate the calculated concentration and S.D.</t>
  </si>
  <si>
    <t>Copy the raw data obtained from the plate reader to the tables below :</t>
  </si>
  <si>
    <t>Sample Calculator:</t>
  </si>
  <si>
    <t>Standard Curve Calculator:</t>
  </si>
  <si>
    <t>Table 5:</t>
  </si>
  <si>
    <t>Table 1:</t>
  </si>
  <si>
    <t xml:space="preserve">A570 initial </t>
  </si>
  <si>
    <t>nmol Lactate per well</t>
  </si>
  <si>
    <t>Blank</t>
  </si>
  <si>
    <t>Replicate 1</t>
  </si>
  <si>
    <t>Replicate 2</t>
  </si>
  <si>
    <t>Replicate 3</t>
  </si>
  <si>
    <t>Table 6:</t>
  </si>
  <si>
    <t>.</t>
  </si>
  <si>
    <r>
      <t xml:space="preserve">Sample after 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blank substraction</t>
    </r>
  </si>
  <si>
    <t>Table 2:</t>
  </si>
  <si>
    <t>Table 7:</t>
  </si>
  <si>
    <t>Sample Lactate concentration calculation:</t>
  </si>
  <si>
    <t>Average absorbance</t>
  </si>
  <si>
    <t>AU</t>
  </si>
  <si>
    <t xml:space="preserve">calibration curve slope </t>
  </si>
  <si>
    <t>Table 3:</t>
  </si>
  <si>
    <t>calibration curve intercept</t>
  </si>
  <si>
    <t>sample volume in well</t>
  </si>
  <si>
    <t xml:space="preserve"> (µL)</t>
  </si>
  <si>
    <t>Other dilution factors (leave as "1" if not necessary)</t>
  </si>
  <si>
    <t>Lactate content in well</t>
  </si>
  <si>
    <t>(nmol/well)</t>
  </si>
  <si>
    <t>Lactate concentration of sample</t>
  </si>
  <si>
    <t>(nmol/µL)</t>
  </si>
  <si>
    <t>Table 4:</t>
  </si>
  <si>
    <t>Table 8:</t>
  </si>
  <si>
    <t>Amount</t>
  </si>
  <si>
    <t>Average</t>
  </si>
  <si>
    <t>S.D.</t>
  </si>
  <si>
    <t>Sample  S.D. calculation:</t>
  </si>
  <si>
    <t>S.D. of absorbance</t>
  </si>
  <si>
    <t>S.D of Lactate in sample</t>
  </si>
  <si>
    <t>% S.D</t>
  </si>
  <si>
    <t>%</t>
  </si>
  <si>
    <t>S.D. of Lactate concentration of sample</t>
  </si>
  <si>
    <t xml:space="preserve">Calibration Curve: </t>
  </si>
  <si>
    <t>Initial reading</t>
  </si>
  <si>
    <t>Initial reading (535/587 nm)</t>
  </si>
  <si>
    <t>pmol Lactate per well</t>
  </si>
  <si>
    <t>Average reading</t>
  </si>
  <si>
    <t>(pmol/well)</t>
  </si>
  <si>
    <t>(pmol/µL)</t>
  </si>
  <si>
    <t>Sample  S.D. Calculation:</t>
  </si>
  <si>
    <t xml:space="preserve"> Before Background Subtraction</t>
  </si>
  <si>
    <t>After Background Subtraction</t>
  </si>
  <si>
    <t>Average reading of sample</t>
  </si>
  <si>
    <t>Final (after subtraction)</t>
  </si>
  <si>
    <r>
      <t xml:space="preserve">Sample after 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blank subtraction</t>
    </r>
  </si>
  <si>
    <t>Select Orientation-&gt; Portrait and Scaling -&gt; Fit All Columns on One Page for a printer friendly document.</t>
  </si>
  <si>
    <t>A570 average before background subtraction</t>
  </si>
  <si>
    <t>A570 average after background subtraction</t>
  </si>
  <si>
    <t>A570 final (after subtraction)</t>
  </si>
  <si>
    <t>Procedure for Calculations of the Standard Curve and Samples:</t>
  </si>
  <si>
    <r>
      <t>For the</t>
    </r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fluorometric</t>
    </r>
    <r>
      <rPr>
        <u/>
        <sz val="11"/>
        <color rgb="FF000000"/>
        <rFont val="Calibri"/>
        <family val="2"/>
      </rPr>
      <t xml:space="preserve"> assay</t>
    </r>
    <r>
      <rPr>
        <sz val="11"/>
        <color rgb="FF000000"/>
        <rFont val="Calibri"/>
        <family val="2"/>
      </rPr>
      <t xml:space="preserve">, 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fluorometric Calculator</t>
    </r>
    <r>
      <rPr>
        <sz val="11"/>
        <color rgb="FF000000"/>
        <rFont val="Calibri"/>
        <family val="2"/>
      </rPr>
      <t xml:space="preserve">" tab  the fluorescence at ex/em= 535/587 nm of the </t>
    </r>
    <r>
      <rPr>
        <b/>
        <sz val="11"/>
        <color rgb="FF000000"/>
        <rFont val="Calibri"/>
        <family val="2"/>
      </rPr>
      <t>calibration curve</t>
    </r>
    <r>
      <rPr>
        <sz val="11"/>
        <color rgb="FF000000"/>
        <rFont val="Calibri"/>
        <family val="2"/>
      </rPr>
      <t xml:space="preserve"> that was prepared as stated in the protocol.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</si>
</sst>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0"/>
      <name val="Arial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/>
      <diagonal/>
    </border>
    <border>
      <left/>
      <right style="medium">
        <color rgb="FF00000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2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hidden="1"/>
    </xf>
    <xf numFmtId="0" fontId="3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5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5" fillId="0" borderId="6" xfId="0" applyFont="1" applyBorder="1" applyProtection="1">
      <protection hidden="1"/>
    </xf>
    <xf numFmtId="0" fontId="0" fillId="3" borderId="6" xfId="0" applyFill="1" applyBorder="1" applyProtection="1">
      <protection locked="0"/>
    </xf>
    <xf numFmtId="0" fontId="3" fillId="4" borderId="6" xfId="0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13" fillId="0" borderId="6" xfId="0" applyFont="1" applyBorder="1" applyProtection="1">
      <protection hidden="1"/>
    </xf>
    <xf numFmtId="0" fontId="3" fillId="0" borderId="17" xfId="0" applyFont="1" applyBorder="1" applyProtection="1">
      <protection hidden="1"/>
    </xf>
    <xf numFmtId="0" fontId="0" fillId="0" borderId="6" xfId="0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4" xfId="0" applyBorder="1" applyProtection="1"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0" fillId="0" borderId="28" xfId="0" applyBorder="1" applyProtection="1"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0" fillId="5" borderId="36" xfId="0" applyFill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8" xfId="0" applyBorder="1" applyProtection="1"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Protection="1">
      <protection hidden="1"/>
    </xf>
    <xf numFmtId="0" fontId="3" fillId="3" borderId="42" xfId="0" applyFont="1" applyFill="1" applyBorder="1" applyAlignment="1" applyProtection="1">
      <alignment horizontal="center"/>
      <protection locked="0"/>
    </xf>
    <xf numFmtId="164" fontId="0" fillId="0" borderId="6" xfId="0" applyNumberFormat="1" applyBorder="1" applyProtection="1">
      <protection hidden="1"/>
    </xf>
    <xf numFmtId="164" fontId="0" fillId="4" borderId="6" xfId="0" applyNumberFormat="1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2" fontId="0" fillId="4" borderId="0" xfId="0" applyNumberForma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32" xfId="0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6" fillId="0" borderId="44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8" fillId="0" borderId="44" xfId="0" applyFont="1" applyBorder="1" applyAlignment="1" applyProtection="1">
      <alignment horizontal="center"/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4" fillId="0" borderId="28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9" fillId="6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2" fillId="0" borderId="26" xfId="0" applyNumberFormat="1" applyFont="1" applyBorder="1" applyAlignment="1" applyProtection="1">
      <alignment horizontal="center" vertical="center" wrapText="1"/>
      <protection hidden="1"/>
    </xf>
    <xf numFmtId="164" fontId="12" fillId="0" borderId="30" xfId="0" applyNumberFormat="1" applyFont="1" applyBorder="1" applyAlignment="1" applyProtection="1">
      <alignment horizontal="center" vertical="center" wrapText="1"/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23" fillId="3" borderId="7" xfId="1" applyFont="1" applyFill="1" applyBorder="1" applyAlignment="1">
      <alignment horizontal="center" vertical="center" wrapText="1"/>
    </xf>
    <xf numFmtId="0" fontId="14" fillId="0" borderId="44" xfId="0" applyFont="1" applyBorder="1" applyAlignment="1" applyProtection="1">
      <alignment horizontal="center" textRotation="90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3" fillId="0" borderId="9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0" fillId="5" borderId="48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164" fontId="0" fillId="5" borderId="49" xfId="0" applyNumberFormat="1" applyFill="1" applyBorder="1" applyAlignment="1" applyProtection="1">
      <alignment horizontal="center"/>
      <protection hidden="1"/>
    </xf>
    <xf numFmtId="164" fontId="0" fillId="5" borderId="18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26CB6558-466E-40B4-8057-95AF2AF95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Lactate Calibration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023578302712155"/>
                  <c:y val="-3.18354476523767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'Colorimetric Calculator'!$F$39:$F$44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'Colorimetric Calculator'!$F$39:$F$44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'Colorimetric Calculator'!$D$33:$H$33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'Colorimetric Calculator'!$D$34:$H$34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18-422E-98EC-63657B3B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Conc. (nmol per well)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A570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Lactate Calibration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275689223057643E-2"/>
                  <c:y val="-0.452565399523735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'Fluorometric Calculator'!$F$39:$F$44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'Fluorometric Calculator'!$F$39:$F$44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'Fluorometric Calculator'!$D$33:$H$33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numCache>
            </c:numRef>
          </c:xVal>
          <c:yVal>
            <c:numRef>
              <c:f>'Fluorometric Calculator'!$D$34:$H$34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CF-465C-9C49-983ABCC4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Conc. (pmol per well)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1632774850512105"/>
              <c:y val="0.8925692235490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Fluoresence reading (AU)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9.4194541471789711E-3"/>
              <c:y val="0.2337011350402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1526646</xdr:colOff>
      <xdr:row>6</xdr:row>
      <xdr:rowOff>118052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F21CD-14F4-4047-81E9-548137EB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48</xdr:row>
      <xdr:rowOff>19050</xdr:rowOff>
    </xdr:from>
    <xdr:to>
      <xdr:col>7</xdr:col>
      <xdr:colOff>414337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EB027-C5E5-454C-AEC5-018D841EB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145521</xdr:colOff>
      <xdr:row>6</xdr:row>
      <xdr:rowOff>51377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5976E-89A9-44D4-BBC5-E4E196DF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48</xdr:row>
      <xdr:rowOff>114300</xdr:rowOff>
    </xdr:from>
    <xdr:to>
      <xdr:col>7</xdr:col>
      <xdr:colOff>471487</xdr:colOff>
      <xdr:row>63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413A07-2D61-4051-B5B1-FD5D10A8E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116946</xdr:colOff>
      <xdr:row>6</xdr:row>
      <xdr:rowOff>127577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220AC-D012-4A9E-906C-37BF4D18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1984711" cy="1267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CA16-487D-4238-AC28-C87415BCA1AB}">
  <dimension ref="A1:I52"/>
  <sheetViews>
    <sheetView tabSelected="1" workbookViewId="0">
      <selection activeCell="F28" sqref="F28"/>
    </sheetView>
  </sheetViews>
  <sheetFormatPr defaultColWidth="9" defaultRowHeight="14.4" x14ac:dyDescent="0.3"/>
  <cols>
    <col min="1" max="1" width="4.109375" style="2" customWidth="1"/>
    <col min="2" max="2" width="9" style="2"/>
    <col min="3" max="3" width="46" style="2" customWidth="1"/>
    <col min="4" max="4" width="18.44140625" style="2" customWidth="1"/>
    <col min="5" max="5" width="26.44140625" style="2" customWidth="1"/>
    <col min="6" max="6" width="26.88671875" style="2" customWidth="1"/>
    <col min="7" max="7" width="49" style="2" customWidth="1"/>
    <col min="8" max="8" width="18.44140625" style="2" customWidth="1"/>
    <col min="9" max="9" width="6.33203125" style="2" customWidth="1"/>
    <col min="10" max="16384" width="9" style="2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1" x14ac:dyDescent="0.4">
      <c r="A2" s="1"/>
      <c r="B2" s="1"/>
      <c r="C2" s="1"/>
      <c r="D2" s="1"/>
      <c r="E2" s="3" t="s">
        <v>0</v>
      </c>
      <c r="F2" s="3" t="s">
        <v>1</v>
      </c>
      <c r="G2" s="1"/>
      <c r="H2" s="1"/>
      <c r="I2" s="1"/>
    </row>
    <row r="3" spans="1:9" ht="21" x14ac:dyDescent="0.4">
      <c r="A3" s="1"/>
      <c r="B3" s="1"/>
      <c r="C3" s="1"/>
      <c r="D3" s="1"/>
      <c r="E3" s="1"/>
      <c r="F3" s="1"/>
      <c r="G3" s="1"/>
      <c r="H3" s="3"/>
      <c r="I3" s="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9" spans="1:9" ht="15.6" x14ac:dyDescent="0.3">
      <c r="B9" s="4"/>
      <c r="C9" s="5"/>
      <c r="D9" s="5"/>
      <c r="E9" s="6"/>
      <c r="F9" s="6"/>
      <c r="G9" s="6"/>
      <c r="H9" s="6"/>
      <c r="I9" s="7"/>
    </row>
    <row r="10" spans="1:9" x14ac:dyDescent="0.3">
      <c r="B10" s="8"/>
      <c r="C10" s="9" t="s">
        <v>83</v>
      </c>
      <c r="D10" s="9"/>
      <c r="E10" s="9"/>
      <c r="F10" s="9"/>
      <c r="I10" s="10"/>
    </row>
    <row r="11" spans="1:9" x14ac:dyDescent="0.3">
      <c r="B11" s="8"/>
      <c r="C11" s="9"/>
      <c r="D11" s="9"/>
      <c r="E11" s="9"/>
      <c r="F11" s="9"/>
      <c r="I11" s="10"/>
    </row>
    <row r="12" spans="1:9" ht="15.6" x14ac:dyDescent="0.3">
      <c r="B12" s="8"/>
      <c r="C12" s="11"/>
      <c r="D12" s="11"/>
      <c r="G12" s="12" t="s">
        <v>2</v>
      </c>
      <c r="I12" s="10"/>
    </row>
    <row r="13" spans="1:9" ht="15.6" x14ac:dyDescent="0.3">
      <c r="B13" s="8"/>
      <c r="C13" s="13" t="s">
        <v>3</v>
      </c>
      <c r="D13" s="13" t="s">
        <v>4</v>
      </c>
      <c r="E13" s="13" t="s">
        <v>5</v>
      </c>
      <c r="F13" s="15" t="s">
        <v>6</v>
      </c>
      <c r="G13" s="14" t="s">
        <v>7</v>
      </c>
      <c r="H13" s="15" t="s">
        <v>8</v>
      </c>
      <c r="I13" s="10"/>
    </row>
    <row r="14" spans="1:9" ht="15.75" customHeight="1" x14ac:dyDescent="0.3">
      <c r="B14" s="110" t="s">
        <v>9</v>
      </c>
      <c r="C14" s="86">
        <f>100-E14-F14-G14</f>
        <v>96</v>
      </c>
      <c r="D14" s="86">
        <v>0</v>
      </c>
      <c r="E14" s="87">
        <v>2</v>
      </c>
      <c r="F14" s="87">
        <v>2</v>
      </c>
      <c r="G14" s="87">
        <v>0</v>
      </c>
      <c r="H14" s="87">
        <v>0</v>
      </c>
      <c r="I14" s="10"/>
    </row>
    <row r="15" spans="1:9" ht="15.6" x14ac:dyDescent="0.3">
      <c r="B15" s="110"/>
      <c r="C15" s="86">
        <f t="shared" ref="C15:C19" si="0">100-E15-F15-G15</f>
        <v>94</v>
      </c>
      <c r="D15" s="86">
        <v>0</v>
      </c>
      <c r="E15" s="87">
        <v>2</v>
      </c>
      <c r="F15" s="87">
        <v>2</v>
      </c>
      <c r="G15" s="87">
        <v>2</v>
      </c>
      <c r="H15" s="87">
        <v>2</v>
      </c>
      <c r="I15" s="10"/>
    </row>
    <row r="16" spans="1:9" ht="15.6" x14ac:dyDescent="0.3">
      <c r="B16" s="110"/>
      <c r="C16" s="86">
        <f t="shared" si="0"/>
        <v>92</v>
      </c>
      <c r="D16" s="86">
        <v>0</v>
      </c>
      <c r="E16" s="87">
        <v>2</v>
      </c>
      <c r="F16" s="87">
        <v>2</v>
      </c>
      <c r="G16" s="87">
        <v>4</v>
      </c>
      <c r="H16" s="87">
        <v>4</v>
      </c>
      <c r="I16" s="10"/>
    </row>
    <row r="17" spans="2:9" ht="15.6" x14ac:dyDescent="0.3">
      <c r="B17" s="110"/>
      <c r="C17" s="86">
        <f t="shared" si="0"/>
        <v>90</v>
      </c>
      <c r="D17" s="86">
        <v>0</v>
      </c>
      <c r="E17" s="87">
        <v>2</v>
      </c>
      <c r="F17" s="87">
        <v>2</v>
      </c>
      <c r="G17" s="87">
        <v>6</v>
      </c>
      <c r="H17" s="87">
        <v>6</v>
      </c>
      <c r="I17" s="10"/>
    </row>
    <row r="18" spans="2:9" ht="15.6" x14ac:dyDescent="0.3">
      <c r="B18" s="110"/>
      <c r="C18" s="86">
        <f t="shared" si="0"/>
        <v>88</v>
      </c>
      <c r="D18" s="86">
        <v>0</v>
      </c>
      <c r="E18" s="87">
        <v>2</v>
      </c>
      <c r="F18" s="87">
        <v>2</v>
      </c>
      <c r="G18" s="87">
        <v>8</v>
      </c>
      <c r="H18" s="87">
        <v>8</v>
      </c>
      <c r="I18" s="10"/>
    </row>
    <row r="19" spans="2:9" ht="15.6" x14ac:dyDescent="0.3">
      <c r="B19" s="110"/>
      <c r="C19" s="86">
        <f t="shared" si="0"/>
        <v>86</v>
      </c>
      <c r="D19" s="86">
        <v>0</v>
      </c>
      <c r="E19" s="87">
        <v>2</v>
      </c>
      <c r="F19" s="87">
        <v>2</v>
      </c>
      <c r="G19" s="87">
        <v>10</v>
      </c>
      <c r="H19" s="87">
        <v>10</v>
      </c>
      <c r="I19" s="10"/>
    </row>
    <row r="20" spans="2:9" ht="15.6" x14ac:dyDescent="0.3">
      <c r="B20" s="88" t="s">
        <v>10</v>
      </c>
      <c r="C20" s="89" t="s">
        <v>11</v>
      </c>
      <c r="D20" s="89" t="s">
        <v>12</v>
      </c>
      <c r="E20" s="89">
        <v>0</v>
      </c>
      <c r="F20" s="89">
        <v>2</v>
      </c>
      <c r="G20" s="89">
        <v>0</v>
      </c>
      <c r="H20" s="89" t="s">
        <v>13</v>
      </c>
      <c r="I20" s="10"/>
    </row>
    <row r="21" spans="2:9" ht="15.6" x14ac:dyDescent="0.3">
      <c r="B21" s="90" t="s">
        <v>14</v>
      </c>
      <c r="C21" s="91" t="s">
        <v>15</v>
      </c>
      <c r="D21" s="91" t="s">
        <v>12</v>
      </c>
      <c r="E21" s="91">
        <v>2</v>
      </c>
      <c r="F21" s="91">
        <v>2</v>
      </c>
      <c r="G21" s="91">
        <v>0</v>
      </c>
      <c r="H21" s="91" t="s">
        <v>13</v>
      </c>
      <c r="I21" s="10"/>
    </row>
    <row r="22" spans="2:9" x14ac:dyDescent="0.3">
      <c r="B22" s="8"/>
      <c r="I22" s="10"/>
    </row>
    <row r="23" spans="2:9" x14ac:dyDescent="0.3">
      <c r="B23" s="17">
        <v>1</v>
      </c>
      <c r="C23" s="2" t="s">
        <v>16</v>
      </c>
      <c r="I23" s="10"/>
    </row>
    <row r="24" spans="2:9" ht="15.6" x14ac:dyDescent="0.3">
      <c r="B24" s="17"/>
      <c r="H24" s="18"/>
      <c r="I24" s="19"/>
    </row>
    <row r="25" spans="2:9" ht="15.6" x14ac:dyDescent="0.3">
      <c r="B25" s="17">
        <v>2</v>
      </c>
      <c r="C25" s="20" t="s">
        <v>17</v>
      </c>
      <c r="D25" s="20"/>
      <c r="H25" s="18"/>
      <c r="I25" s="19"/>
    </row>
    <row r="26" spans="2:9" ht="15.6" x14ac:dyDescent="0.3">
      <c r="B26" s="17"/>
      <c r="C26" s="20" t="s">
        <v>84</v>
      </c>
      <c r="G26" s="85"/>
      <c r="H26" s="18"/>
      <c r="I26" s="19"/>
    </row>
    <row r="27" spans="2:9" ht="15.6" x14ac:dyDescent="0.3">
      <c r="B27" s="17"/>
      <c r="C27" s="20"/>
      <c r="G27" s="85"/>
      <c r="H27" s="18"/>
      <c r="I27" s="19"/>
    </row>
    <row r="28" spans="2:9" ht="15.6" x14ac:dyDescent="0.3">
      <c r="B28" s="17">
        <v>3</v>
      </c>
      <c r="C28" s="20" t="s">
        <v>18</v>
      </c>
      <c r="D28" s="20"/>
      <c r="F28" s="85"/>
      <c r="G28" s="85"/>
      <c r="H28" s="85"/>
      <c r="I28" s="19"/>
    </row>
    <row r="29" spans="2:9" x14ac:dyDescent="0.3">
      <c r="I29" s="10"/>
    </row>
    <row r="30" spans="2:9" x14ac:dyDescent="0.3">
      <c r="B30" s="17">
        <v>4</v>
      </c>
      <c r="C30" s="2" t="s">
        <v>19</v>
      </c>
      <c r="I30" s="10"/>
    </row>
    <row r="31" spans="2:9" x14ac:dyDescent="0.3">
      <c r="B31" s="17"/>
      <c r="I31" s="21"/>
    </row>
    <row r="32" spans="2:9" x14ac:dyDescent="0.3">
      <c r="B32" s="17">
        <v>5</v>
      </c>
      <c r="C32" s="20" t="s">
        <v>20</v>
      </c>
      <c r="D32" s="20"/>
      <c r="I32" s="10"/>
    </row>
    <row r="33" spans="2:9" x14ac:dyDescent="0.3">
      <c r="B33" s="17"/>
      <c r="C33" s="2" t="s">
        <v>21</v>
      </c>
      <c r="I33" s="10"/>
    </row>
    <row r="34" spans="2:9" x14ac:dyDescent="0.3">
      <c r="B34" s="17"/>
      <c r="H34" s="11"/>
      <c r="I34" s="22"/>
    </row>
    <row r="35" spans="2:9" x14ac:dyDescent="0.3">
      <c r="B35" s="17">
        <v>6</v>
      </c>
      <c r="C35" s="2" t="s">
        <v>22</v>
      </c>
      <c r="H35" s="11"/>
      <c r="I35" s="22"/>
    </row>
    <row r="36" spans="2:9" x14ac:dyDescent="0.3">
      <c r="B36" s="17"/>
      <c r="I36" s="10"/>
    </row>
    <row r="37" spans="2:9" x14ac:dyDescent="0.3">
      <c r="B37" s="17">
        <v>7</v>
      </c>
      <c r="C37" s="2" t="s">
        <v>23</v>
      </c>
      <c r="I37" s="10"/>
    </row>
    <row r="38" spans="2:9" x14ac:dyDescent="0.3">
      <c r="B38" s="17"/>
      <c r="H38" s="11"/>
      <c r="I38" s="22"/>
    </row>
    <row r="39" spans="2:9" x14ac:dyDescent="0.3">
      <c r="B39" s="8"/>
      <c r="H39" s="11"/>
      <c r="I39" s="22"/>
    </row>
    <row r="40" spans="2:9" x14ac:dyDescent="0.3">
      <c r="B40" s="8"/>
      <c r="H40" s="11"/>
      <c r="I40" s="22"/>
    </row>
    <row r="41" spans="2:9" x14ac:dyDescent="0.3">
      <c r="B41" s="17"/>
      <c r="C41" s="20"/>
      <c r="D41" s="20"/>
      <c r="H41" s="11"/>
      <c r="I41" s="22"/>
    </row>
    <row r="42" spans="2:9" x14ac:dyDescent="0.3">
      <c r="B42" s="8"/>
      <c r="H42" s="11"/>
      <c r="I42" s="22"/>
    </row>
    <row r="43" spans="2:9" x14ac:dyDescent="0.3">
      <c r="B43" s="8"/>
      <c r="I43" s="10"/>
    </row>
    <row r="44" spans="2:9" ht="15.6" x14ac:dyDescent="0.3">
      <c r="B44" s="17"/>
      <c r="C44" s="20"/>
      <c r="D44" s="20"/>
      <c r="H44" s="18"/>
      <c r="I44" s="19"/>
    </row>
    <row r="45" spans="2:9" ht="15.6" x14ac:dyDescent="0.3">
      <c r="B45" s="8"/>
      <c r="H45" s="18"/>
      <c r="I45" s="19"/>
    </row>
    <row r="46" spans="2:9" ht="15.6" x14ac:dyDescent="0.3">
      <c r="B46" s="8"/>
      <c r="H46" s="18"/>
      <c r="I46" s="19"/>
    </row>
    <row r="47" spans="2:9" ht="15.6" x14ac:dyDescent="0.3">
      <c r="B47" s="17"/>
      <c r="H47" s="18"/>
      <c r="I47" s="19"/>
    </row>
    <row r="48" spans="2:9" ht="15.6" x14ac:dyDescent="0.3">
      <c r="B48" s="17"/>
      <c r="H48" s="18"/>
      <c r="I48" s="19"/>
    </row>
    <row r="49" spans="2:9" ht="15.6" x14ac:dyDescent="0.3">
      <c r="B49" s="17"/>
      <c r="H49" s="18"/>
      <c r="I49" s="19"/>
    </row>
    <row r="50" spans="2:9" ht="16.2" thickBot="1" x14ac:dyDescent="0.35">
      <c r="B50" s="23"/>
      <c r="C50" s="24"/>
      <c r="D50" s="24"/>
      <c r="E50" s="24"/>
      <c r="F50" s="24"/>
      <c r="G50" s="24"/>
      <c r="H50" s="25"/>
      <c r="I50" s="26"/>
    </row>
    <row r="51" spans="2:9" ht="15.6" x14ac:dyDescent="0.3">
      <c r="H51" s="18"/>
      <c r="I51" s="18"/>
    </row>
    <row r="52" spans="2:9" ht="15.6" x14ac:dyDescent="0.3">
      <c r="H52" s="18"/>
      <c r="I52" s="18"/>
    </row>
  </sheetData>
  <protectedRanges>
    <protectedRange algorithmName="SHA-512" hashValue="tNb1OfkTKzyi38JNeKRrnuxbV8mFAMY99W+8rsXB44O+NrBLCOyIO+IK5Osz8cLt4S8+5lZBST2kPLYSc7eWJQ==" saltValue="dt/0XHsTB8txCyUuFeEozw==" spinCount="100000" sqref="F14:F21" name="Range1"/>
  </protectedRanges>
  <mergeCells count="1">
    <mergeCell ref="B14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64C2-1087-4320-AF72-268DCC85D6A2}">
  <dimension ref="A1:Q74"/>
  <sheetViews>
    <sheetView workbookViewId="0">
      <selection activeCell="X35" sqref="X35"/>
    </sheetView>
  </sheetViews>
  <sheetFormatPr defaultColWidth="9" defaultRowHeight="14.4" x14ac:dyDescent="0.3"/>
  <cols>
    <col min="1" max="1" width="5.44140625" style="2" customWidth="1"/>
    <col min="2" max="2" width="28.5546875" style="2" customWidth="1"/>
    <col min="3" max="6" width="12.44140625" style="2" customWidth="1"/>
    <col min="7" max="7" width="11.44140625" style="2" customWidth="1"/>
    <col min="8" max="8" width="12.44140625" style="2" customWidth="1"/>
    <col min="9" max="9" width="9.5546875" style="2" customWidth="1"/>
    <col min="10" max="10" width="5.33203125" style="2" customWidth="1"/>
    <col min="11" max="11" width="4.6640625" style="2" customWidth="1"/>
    <col min="12" max="12" width="53.33203125" style="2" customWidth="1"/>
    <col min="13" max="13" width="12.88671875" style="2" customWidth="1"/>
    <col min="14" max="14" width="13.44140625" style="2" customWidth="1"/>
    <col min="15" max="15" width="10.44140625" style="2" customWidth="1"/>
    <col min="16" max="16" width="4" style="2" customWidth="1"/>
    <col min="17" max="16384" width="9" style="2"/>
  </cols>
  <sheetData>
    <row r="1" spans="1:16" x14ac:dyDescent="0.3">
      <c r="A1" s="95"/>
      <c r="B1" s="95"/>
      <c r="C1" s="96"/>
      <c r="D1" s="96"/>
      <c r="E1" s="96"/>
      <c r="F1" s="96"/>
      <c r="G1" s="96"/>
      <c r="H1" s="96"/>
      <c r="I1" s="96"/>
      <c r="J1" s="96"/>
      <c r="K1" s="95"/>
      <c r="L1" s="95"/>
      <c r="M1" s="95"/>
      <c r="N1" s="95"/>
      <c r="O1" s="95"/>
      <c r="P1" s="95"/>
    </row>
    <row r="2" spans="1:16" ht="21" x14ac:dyDescent="0.4">
      <c r="A2" s="95"/>
      <c r="B2" s="95"/>
      <c r="C2" s="96"/>
      <c r="D2" s="96"/>
      <c r="E2" s="96"/>
      <c r="F2" s="96"/>
      <c r="G2" s="97" t="s">
        <v>24</v>
      </c>
      <c r="H2" s="97" t="s">
        <v>1</v>
      </c>
      <c r="I2" s="97"/>
      <c r="J2" s="96"/>
      <c r="K2" s="95"/>
      <c r="L2" s="95"/>
      <c r="M2" s="95"/>
      <c r="N2" s="95"/>
      <c r="O2" s="95"/>
      <c r="P2" s="95"/>
    </row>
    <row r="3" spans="1:16" x14ac:dyDescent="0.3">
      <c r="A3" s="95"/>
      <c r="B3" s="95"/>
      <c r="C3" s="96"/>
      <c r="D3" s="96"/>
      <c r="E3" s="96"/>
      <c r="F3" s="96"/>
      <c r="G3" s="96"/>
      <c r="H3" s="96"/>
      <c r="I3" s="96"/>
      <c r="J3" s="96"/>
      <c r="K3" s="95"/>
      <c r="L3" s="95"/>
      <c r="M3" s="95"/>
      <c r="N3" s="95"/>
      <c r="O3" s="95"/>
      <c r="P3" s="95"/>
    </row>
    <row r="4" spans="1:16" x14ac:dyDescent="0.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x14ac:dyDescent="0.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6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x14ac:dyDescent="0.3">
      <c r="B8" s="2" t="s">
        <v>25</v>
      </c>
    </row>
    <row r="9" spans="1:16" ht="15.6" x14ac:dyDescent="0.3">
      <c r="B9" s="2" t="s">
        <v>26</v>
      </c>
      <c r="G9" s="27"/>
      <c r="H9" s="27"/>
      <c r="I9" s="27"/>
      <c r="J9" s="27"/>
      <c r="K9" s="27"/>
      <c r="L9" s="27"/>
      <c r="M9" s="27"/>
    </row>
    <row r="10" spans="1:16" ht="16.2" thickBot="1" x14ac:dyDescent="0.35">
      <c r="B10" s="2" t="s">
        <v>79</v>
      </c>
      <c r="G10" s="27"/>
      <c r="H10" s="27"/>
      <c r="I10" s="27"/>
      <c r="J10" s="27"/>
      <c r="K10" s="27"/>
      <c r="L10" s="27"/>
      <c r="M10" s="27"/>
    </row>
    <row r="11" spans="1:16" ht="15.6" x14ac:dyDescent="0.3">
      <c r="A11" s="4"/>
      <c r="B11" s="6"/>
      <c r="C11" s="6"/>
      <c r="D11" s="6"/>
      <c r="E11" s="6"/>
      <c r="F11" s="6"/>
      <c r="G11" s="6"/>
      <c r="H11" s="6"/>
      <c r="I11" s="7"/>
      <c r="K11" s="28"/>
      <c r="L11" s="29"/>
      <c r="M11" s="29"/>
      <c r="N11" s="30"/>
      <c r="O11" s="30"/>
      <c r="P11" s="31"/>
    </row>
    <row r="12" spans="1:16" ht="15.6" x14ac:dyDescent="0.3">
      <c r="A12" s="8"/>
      <c r="I12" s="10"/>
      <c r="K12" s="32"/>
      <c r="L12" s="113" t="s">
        <v>27</v>
      </c>
      <c r="M12" s="113"/>
      <c r="P12" s="33"/>
    </row>
    <row r="13" spans="1:16" ht="15" thickBot="1" x14ac:dyDescent="0.35">
      <c r="A13" s="8"/>
      <c r="B13" s="9" t="s">
        <v>28</v>
      </c>
      <c r="G13" s="34"/>
      <c r="I13" s="10"/>
      <c r="K13" s="32"/>
      <c r="M13" s="34" t="s">
        <v>29</v>
      </c>
      <c r="O13" s="11"/>
      <c r="P13" s="33"/>
    </row>
    <row r="14" spans="1:16" x14ac:dyDescent="0.3">
      <c r="A14" s="8"/>
      <c r="E14" s="34" t="s">
        <v>30</v>
      </c>
      <c r="I14" s="64"/>
      <c r="K14" s="32"/>
      <c r="M14" s="73" t="s">
        <v>31</v>
      </c>
      <c r="P14" s="33"/>
    </row>
    <row r="15" spans="1:16" x14ac:dyDescent="0.3">
      <c r="A15" s="35"/>
      <c r="B15" s="11"/>
      <c r="C15" s="114" t="s">
        <v>31</v>
      </c>
      <c r="D15" s="114"/>
      <c r="E15" s="114"/>
      <c r="F15" s="114"/>
      <c r="G15" s="114"/>
      <c r="H15" s="114"/>
      <c r="I15" s="98"/>
      <c r="K15" s="32"/>
      <c r="L15" s="33"/>
      <c r="M15" s="84" t="s">
        <v>14</v>
      </c>
      <c r="O15" s="70"/>
      <c r="P15" s="33"/>
    </row>
    <row r="16" spans="1:16" ht="15.6" x14ac:dyDescent="0.3">
      <c r="A16" s="36"/>
      <c r="B16" s="12" t="s">
        <v>32</v>
      </c>
      <c r="C16" s="12">
        <v>0</v>
      </c>
      <c r="D16" s="12">
        <v>2</v>
      </c>
      <c r="E16" s="12">
        <v>4</v>
      </c>
      <c r="F16" s="12">
        <v>6</v>
      </c>
      <c r="G16" s="12">
        <v>8</v>
      </c>
      <c r="H16" s="12">
        <v>10</v>
      </c>
      <c r="I16" s="68" t="s">
        <v>33</v>
      </c>
      <c r="K16" s="32"/>
      <c r="L16" s="63" t="s">
        <v>34</v>
      </c>
      <c r="M16" s="74"/>
      <c r="N16" s="99"/>
      <c r="O16" s="94"/>
      <c r="P16" s="71"/>
    </row>
    <row r="17" spans="1:16" ht="15.6" x14ac:dyDescent="0.3">
      <c r="A17" s="35"/>
      <c r="B17" s="16" t="s">
        <v>34</v>
      </c>
      <c r="C17" s="37"/>
      <c r="D17" s="37"/>
      <c r="E17" s="37"/>
      <c r="F17" s="37"/>
      <c r="G17" s="37"/>
      <c r="H17" s="37"/>
      <c r="I17" s="62"/>
      <c r="K17" s="32"/>
      <c r="L17" s="63" t="s">
        <v>35</v>
      </c>
      <c r="M17" s="107"/>
      <c r="N17" s="69"/>
      <c r="O17" s="72"/>
      <c r="P17" s="33"/>
    </row>
    <row r="18" spans="1:16" ht="15.6" x14ac:dyDescent="0.3">
      <c r="A18" s="35"/>
      <c r="B18" s="16" t="s">
        <v>35</v>
      </c>
      <c r="C18" s="37"/>
      <c r="D18" s="37"/>
      <c r="E18" s="37"/>
      <c r="F18" s="37"/>
      <c r="G18" s="37"/>
      <c r="H18" s="37"/>
      <c r="I18" s="105"/>
      <c r="K18" s="32"/>
      <c r="L18" s="63" t="s">
        <v>36</v>
      </c>
      <c r="M18" s="108"/>
      <c r="N18" s="11"/>
      <c r="O18" s="11"/>
      <c r="P18" s="33"/>
    </row>
    <row r="19" spans="1:16" ht="15.6" x14ac:dyDescent="0.3">
      <c r="A19" s="35"/>
      <c r="B19" s="16" t="s">
        <v>36</v>
      </c>
      <c r="C19" s="37"/>
      <c r="D19" s="37"/>
      <c r="E19" s="37"/>
      <c r="F19" s="37"/>
      <c r="G19" s="37"/>
      <c r="H19" s="37"/>
      <c r="I19" s="106"/>
      <c r="K19" s="32"/>
      <c r="M19" s="11"/>
      <c r="N19" s="34" t="s">
        <v>37</v>
      </c>
      <c r="O19" s="11"/>
      <c r="P19" s="33"/>
    </row>
    <row r="20" spans="1:16" ht="15.6" x14ac:dyDescent="0.3">
      <c r="A20" s="35"/>
      <c r="B20" s="18"/>
      <c r="C20" s="100"/>
      <c r="D20" s="100"/>
      <c r="E20" s="100"/>
      <c r="F20" s="100"/>
      <c r="G20" s="100"/>
      <c r="H20" s="100"/>
      <c r="I20" s="98"/>
      <c r="K20" s="32"/>
      <c r="L20" s="33"/>
      <c r="M20" s="115" t="s">
        <v>82</v>
      </c>
      <c r="N20" s="116"/>
      <c r="O20" s="117"/>
      <c r="P20" s="33"/>
    </row>
    <row r="21" spans="1:16" ht="15.6" x14ac:dyDescent="0.3">
      <c r="A21" s="35"/>
      <c r="B21" s="18"/>
      <c r="C21" s="100"/>
      <c r="D21" s="100"/>
      <c r="E21" s="100"/>
      <c r="F21" s="100"/>
      <c r="G21" s="100"/>
      <c r="H21" s="100"/>
      <c r="I21" s="98"/>
      <c r="K21" s="32"/>
      <c r="L21" s="40" t="s">
        <v>76</v>
      </c>
      <c r="M21" s="120" t="e">
        <f>AVERAGE(M16:M18)</f>
        <v>#DIV/0!</v>
      </c>
      <c r="N21" s="121"/>
      <c r="O21" s="122"/>
      <c r="P21" s="33"/>
    </row>
    <row r="22" spans="1:16" ht="15.6" x14ac:dyDescent="0.3">
      <c r="A22" s="35"/>
      <c r="B22" s="18"/>
      <c r="C22" s="100"/>
      <c r="D22" s="100"/>
      <c r="E22" s="100"/>
      <c r="F22" s="100"/>
      <c r="G22" s="100"/>
      <c r="H22" s="100" t="s">
        <v>38</v>
      </c>
      <c r="I22" s="98"/>
      <c r="K22" s="32"/>
      <c r="L22" s="54" t="s">
        <v>39</v>
      </c>
      <c r="M22" s="123" t="e">
        <f>IF(I29&gt;C29,M21-I29,M21-C29)</f>
        <v>#DIV/0!</v>
      </c>
      <c r="N22" s="124"/>
      <c r="O22" s="125"/>
      <c r="P22" s="33"/>
    </row>
    <row r="23" spans="1:16" x14ac:dyDescent="0.3">
      <c r="A23" s="8"/>
      <c r="I23" s="98"/>
      <c r="K23" s="32"/>
      <c r="L23" s="40" t="s">
        <v>33</v>
      </c>
      <c r="M23" s="126" t="e">
        <f>I34</f>
        <v>#DIV/0!</v>
      </c>
      <c r="N23" s="124"/>
      <c r="O23" s="127"/>
      <c r="P23" s="33"/>
    </row>
    <row r="24" spans="1:16" x14ac:dyDescent="0.3">
      <c r="A24" s="8"/>
      <c r="I24" s="98"/>
      <c r="K24" s="32"/>
      <c r="M24" s="118"/>
      <c r="N24" s="118"/>
      <c r="O24" s="118"/>
      <c r="P24" s="33"/>
    </row>
    <row r="25" spans="1:16" x14ac:dyDescent="0.3">
      <c r="A25" s="8"/>
      <c r="B25" s="38"/>
      <c r="G25" s="34"/>
      <c r="I25" s="98"/>
      <c r="K25" s="32"/>
      <c r="M25" s="94"/>
      <c r="N25" s="94"/>
      <c r="O25" s="94"/>
      <c r="P25" s="33"/>
    </row>
    <row r="26" spans="1:16" x14ac:dyDescent="0.3">
      <c r="A26" s="8"/>
      <c r="E26" s="34" t="s">
        <v>40</v>
      </c>
      <c r="I26" s="98"/>
      <c r="K26" s="32"/>
      <c r="M26" s="94"/>
      <c r="N26" s="94"/>
      <c r="O26" s="94"/>
      <c r="P26" s="33"/>
    </row>
    <row r="27" spans="1:16" ht="16.2" thickBot="1" x14ac:dyDescent="0.35">
      <c r="A27" s="35"/>
      <c r="B27" s="11"/>
      <c r="C27" s="119" t="s">
        <v>80</v>
      </c>
      <c r="D27" s="119"/>
      <c r="E27" s="119"/>
      <c r="F27" s="119"/>
      <c r="G27" s="119"/>
      <c r="H27" s="119"/>
      <c r="I27" s="98"/>
      <c r="K27" s="32"/>
      <c r="L27" s="27"/>
      <c r="M27" s="92" t="s">
        <v>41</v>
      </c>
      <c r="N27" s="57"/>
      <c r="O27" s="61"/>
      <c r="P27" s="33"/>
    </row>
    <row r="28" spans="1:16" ht="18.600000000000001" thickBot="1" x14ac:dyDescent="0.4">
      <c r="A28" s="35"/>
      <c r="B28" s="55" t="s">
        <v>32</v>
      </c>
      <c r="C28" s="55">
        <v>0</v>
      </c>
      <c r="D28" s="55">
        <v>2</v>
      </c>
      <c r="E28" s="55">
        <v>4</v>
      </c>
      <c r="F28" s="55">
        <v>6</v>
      </c>
      <c r="G28" s="55">
        <v>8</v>
      </c>
      <c r="H28" s="58">
        <v>10</v>
      </c>
      <c r="I28" s="58" t="s">
        <v>33</v>
      </c>
      <c r="K28" s="32"/>
      <c r="L28" s="111" t="s">
        <v>42</v>
      </c>
      <c r="M28" s="112"/>
      <c r="N28" s="112"/>
      <c r="P28" s="33"/>
    </row>
    <row r="29" spans="1:16" ht="16.2" thickBot="1" x14ac:dyDescent="0.35">
      <c r="A29" s="35"/>
      <c r="B29" s="56"/>
      <c r="C29" s="101" t="e">
        <f>AVERAGE(C17:C19)</f>
        <v>#DIV/0!</v>
      </c>
      <c r="D29" s="101" t="e">
        <f t="shared" ref="D29:I29" si="0">AVERAGE(D17:D19)</f>
        <v>#DIV/0!</v>
      </c>
      <c r="E29" s="101" t="e">
        <f t="shared" si="0"/>
        <v>#DIV/0!</v>
      </c>
      <c r="F29" s="101" t="e">
        <f t="shared" si="0"/>
        <v>#DIV/0!</v>
      </c>
      <c r="G29" s="101" t="e">
        <f t="shared" si="0"/>
        <v>#DIV/0!</v>
      </c>
      <c r="H29" s="102" t="e">
        <f t="shared" si="0"/>
        <v>#DIV/0!</v>
      </c>
      <c r="I29" s="102" t="e">
        <f t="shared" si="0"/>
        <v>#DIV/0!</v>
      </c>
      <c r="K29" s="32"/>
      <c r="L29" s="39" t="s">
        <v>43</v>
      </c>
      <c r="M29" s="75" t="e">
        <f>M22</f>
        <v>#DIV/0!</v>
      </c>
      <c r="N29" s="40" t="s">
        <v>44</v>
      </c>
      <c r="O29" s="27"/>
      <c r="P29" s="33"/>
    </row>
    <row r="30" spans="1:16" ht="15.6" x14ac:dyDescent="0.3">
      <c r="A30" s="35"/>
      <c r="B30" s="18"/>
      <c r="C30" s="103"/>
      <c r="D30" s="103"/>
      <c r="E30" s="103"/>
      <c r="F30" s="103"/>
      <c r="G30" s="103"/>
      <c r="H30" s="104"/>
      <c r="I30" s="98"/>
      <c r="K30" s="32"/>
      <c r="L30" s="39" t="s">
        <v>45</v>
      </c>
      <c r="M30" s="75" t="e">
        <f>SLOPE(E39:E44,D39:D44)</f>
        <v>#DIV/0!</v>
      </c>
      <c r="N30" s="80"/>
      <c r="P30" s="33"/>
    </row>
    <row r="31" spans="1:16" ht="15.6" x14ac:dyDescent="0.3">
      <c r="A31" s="35"/>
      <c r="E31" s="34" t="s">
        <v>46</v>
      </c>
      <c r="H31" s="59"/>
      <c r="I31" s="98"/>
      <c r="K31" s="32"/>
      <c r="L31" s="39" t="s">
        <v>47</v>
      </c>
      <c r="M31" s="75" t="e">
        <f>INTERCEPT(E39:E44,D39:D44)</f>
        <v>#DIV/0!</v>
      </c>
      <c r="N31" s="41"/>
      <c r="P31" s="33"/>
    </row>
    <row r="32" spans="1:16" ht="16.2" thickBot="1" x14ac:dyDescent="0.35">
      <c r="A32" s="35"/>
      <c r="B32" s="11"/>
      <c r="C32" s="119" t="s">
        <v>81</v>
      </c>
      <c r="D32" s="119"/>
      <c r="E32" s="119"/>
      <c r="F32" s="119"/>
      <c r="G32" s="119"/>
      <c r="H32" s="119"/>
      <c r="I32" s="98"/>
      <c r="K32" s="32"/>
      <c r="L32" s="39" t="s">
        <v>48</v>
      </c>
      <c r="M32" s="43"/>
      <c r="N32" s="41" t="s">
        <v>49</v>
      </c>
      <c r="P32" s="33"/>
    </row>
    <row r="33" spans="1:17" ht="16.2" thickBot="1" x14ac:dyDescent="0.35">
      <c r="A33" s="35"/>
      <c r="B33" s="55" t="s">
        <v>32</v>
      </c>
      <c r="C33" s="55">
        <v>0</v>
      </c>
      <c r="D33" s="55">
        <v>2</v>
      </c>
      <c r="E33" s="55">
        <v>4</v>
      </c>
      <c r="F33" s="55">
        <v>6</v>
      </c>
      <c r="G33" s="55">
        <v>8</v>
      </c>
      <c r="H33" s="58">
        <v>10</v>
      </c>
      <c r="I33" s="58" t="s">
        <v>33</v>
      </c>
      <c r="K33" s="32"/>
      <c r="L33" s="39"/>
      <c r="M33" s="40"/>
      <c r="N33" s="49"/>
      <c r="P33" s="33"/>
    </row>
    <row r="34" spans="1:17" ht="16.2" thickBot="1" x14ac:dyDescent="0.35">
      <c r="A34" s="35"/>
      <c r="B34" s="56"/>
      <c r="C34" s="101" t="e">
        <f>C29-$C29</f>
        <v>#DIV/0!</v>
      </c>
      <c r="D34" s="101" t="e">
        <f t="shared" ref="D34:H34" si="1">D29-$C29</f>
        <v>#DIV/0!</v>
      </c>
      <c r="E34" s="101" t="e">
        <f t="shared" si="1"/>
        <v>#DIV/0!</v>
      </c>
      <c r="F34" s="101" t="e">
        <f t="shared" si="1"/>
        <v>#DIV/0!</v>
      </c>
      <c r="G34" s="101" t="e">
        <f t="shared" si="1"/>
        <v>#DIV/0!</v>
      </c>
      <c r="H34" s="102" t="e">
        <f t="shared" si="1"/>
        <v>#DIV/0!</v>
      </c>
      <c r="I34" s="102" t="e">
        <f>I29</f>
        <v>#DIV/0!</v>
      </c>
      <c r="K34" s="32"/>
      <c r="L34" s="42" t="s">
        <v>50</v>
      </c>
      <c r="M34" s="43">
        <v>1</v>
      </c>
      <c r="N34" s="81"/>
      <c r="P34" s="33"/>
    </row>
    <row r="35" spans="1:17" ht="15.6" x14ac:dyDescent="0.3">
      <c r="A35" s="8"/>
      <c r="I35" s="98"/>
      <c r="K35" s="32"/>
      <c r="L35" s="44" t="s">
        <v>51</v>
      </c>
      <c r="M35" s="77" t="e">
        <f>(M22-M31)/M30</f>
        <v>#DIV/0!</v>
      </c>
      <c r="N35" s="45" t="s">
        <v>52</v>
      </c>
      <c r="P35" s="33"/>
    </row>
    <row r="36" spans="1:17" ht="15.6" x14ac:dyDescent="0.3">
      <c r="A36" s="8"/>
      <c r="H36" s="67"/>
      <c r="I36" s="98"/>
      <c r="K36" s="32"/>
      <c r="L36" s="44" t="s">
        <v>53</v>
      </c>
      <c r="M36" s="78" t="e">
        <f>M35/M32*M34</f>
        <v>#DIV/0!</v>
      </c>
      <c r="N36" s="79" t="s">
        <v>54</v>
      </c>
      <c r="P36" s="33"/>
    </row>
    <row r="37" spans="1:17" ht="15.6" x14ac:dyDescent="0.3">
      <c r="A37" s="8"/>
      <c r="D37" s="34"/>
      <c r="E37" s="34" t="s">
        <v>55</v>
      </c>
      <c r="F37" s="34"/>
      <c r="G37" s="34"/>
      <c r="H37" s="65"/>
      <c r="I37" s="66"/>
      <c r="K37" s="32"/>
      <c r="L37" s="39"/>
      <c r="M37" s="9" t="s">
        <v>56</v>
      </c>
      <c r="P37" s="33"/>
    </row>
    <row r="38" spans="1:17" ht="18" x14ac:dyDescent="0.35">
      <c r="A38" s="8"/>
      <c r="D38" s="16" t="s">
        <v>57</v>
      </c>
      <c r="E38" s="93" t="s">
        <v>58</v>
      </c>
      <c r="F38" s="93" t="s">
        <v>59</v>
      </c>
      <c r="I38" s="10"/>
      <c r="K38" s="32"/>
      <c r="L38" s="46" t="s">
        <v>60</v>
      </c>
      <c r="M38" s="27"/>
      <c r="N38" s="27"/>
      <c r="O38" s="27"/>
      <c r="P38" s="47"/>
      <c r="Q38" s="27"/>
    </row>
    <row r="39" spans="1:17" ht="15.6" x14ac:dyDescent="0.3">
      <c r="A39" s="35"/>
      <c r="D39" s="16">
        <v>0</v>
      </c>
      <c r="E39" s="60" t="e">
        <f>C34</f>
        <v>#DIV/0!</v>
      </c>
      <c r="F39" s="60" t="e">
        <f>_xlfn.STDEV.P(C17:C19)</f>
        <v>#DIV/0!</v>
      </c>
      <c r="G39" s="18"/>
      <c r="H39" s="11"/>
      <c r="I39" s="10"/>
      <c r="K39" s="32"/>
      <c r="L39" s="39" t="s">
        <v>61</v>
      </c>
      <c r="M39" s="75" t="e">
        <f>_xlfn.STDEV.P(M16:M18)</f>
        <v>#DIV/0!</v>
      </c>
      <c r="N39" s="48" t="s">
        <v>44</v>
      </c>
      <c r="P39" s="33"/>
    </row>
    <row r="40" spans="1:17" ht="15.6" x14ac:dyDescent="0.3">
      <c r="A40" s="35"/>
      <c r="D40" s="16">
        <v>2</v>
      </c>
      <c r="E40" s="60" t="e">
        <f>D34</f>
        <v>#DIV/0!</v>
      </c>
      <c r="F40" s="60" t="e">
        <f>_xlfn.STDEV.P(D17:D19)</f>
        <v>#DIV/0!</v>
      </c>
      <c r="G40" s="18"/>
      <c r="H40" s="11"/>
      <c r="I40" s="10"/>
      <c r="K40" s="32"/>
      <c r="L40" s="44" t="s">
        <v>62</v>
      </c>
      <c r="M40" s="76" t="e">
        <f>(M39-M31)/M30</f>
        <v>#DIV/0!</v>
      </c>
      <c r="N40" s="45" t="s">
        <v>52</v>
      </c>
      <c r="P40" s="33"/>
    </row>
    <row r="41" spans="1:17" ht="15.6" x14ac:dyDescent="0.3">
      <c r="A41" s="35"/>
      <c r="D41" s="16">
        <v>4</v>
      </c>
      <c r="E41" s="60" t="e">
        <f>E34</f>
        <v>#DIV/0!</v>
      </c>
      <c r="F41" s="60" t="e">
        <f>_xlfn.STDEV.P(E17:E19)</f>
        <v>#DIV/0!</v>
      </c>
      <c r="G41" s="18"/>
      <c r="H41" s="11"/>
      <c r="I41" s="10"/>
      <c r="K41" s="82"/>
      <c r="L41" s="44" t="s">
        <v>63</v>
      </c>
      <c r="M41" s="77" t="e">
        <f>M39/M29*100</f>
        <v>#DIV/0!</v>
      </c>
      <c r="N41" s="83" t="s">
        <v>64</v>
      </c>
      <c r="P41" s="33"/>
    </row>
    <row r="42" spans="1:17" ht="15.6" x14ac:dyDescent="0.3">
      <c r="A42" s="35"/>
      <c r="D42" s="16">
        <v>6</v>
      </c>
      <c r="E42" s="60" t="e">
        <f>F34</f>
        <v>#DIV/0!</v>
      </c>
      <c r="F42" s="60" t="e">
        <f>_xlfn.STDEV.P(F17:F19)</f>
        <v>#DIV/0!</v>
      </c>
      <c r="G42" s="18"/>
      <c r="H42" s="11"/>
      <c r="I42" s="10"/>
      <c r="K42" s="32"/>
      <c r="L42" s="44" t="s">
        <v>65</v>
      </c>
      <c r="M42" s="76" t="e">
        <f>M39/M32*M34</f>
        <v>#DIV/0!</v>
      </c>
      <c r="N42" s="79" t="s">
        <v>54</v>
      </c>
      <c r="P42" s="33"/>
    </row>
    <row r="43" spans="1:17" ht="15.6" x14ac:dyDescent="0.3">
      <c r="A43" s="35"/>
      <c r="D43" s="16">
        <v>8</v>
      </c>
      <c r="E43" s="60" t="e">
        <f>G34</f>
        <v>#DIV/0!</v>
      </c>
      <c r="F43" s="60" t="e">
        <f>_xlfn.STDEV.P(G17:G19)</f>
        <v>#DIV/0!</v>
      </c>
      <c r="G43" s="18"/>
      <c r="H43" s="11"/>
      <c r="I43" s="10"/>
      <c r="K43" s="32"/>
      <c r="P43" s="33"/>
    </row>
    <row r="44" spans="1:17" ht="15.6" x14ac:dyDescent="0.3">
      <c r="A44" s="35"/>
      <c r="D44" s="16">
        <v>10</v>
      </c>
      <c r="E44" s="60" t="e">
        <f>H34</f>
        <v>#DIV/0!</v>
      </c>
      <c r="F44" s="60" t="e">
        <f>_xlfn.STDEV.P(H17:H19)</f>
        <v>#DIV/0!</v>
      </c>
      <c r="G44" s="18"/>
      <c r="H44" s="11"/>
      <c r="I44" s="10"/>
      <c r="K44" s="32"/>
      <c r="P44" s="33"/>
    </row>
    <row r="45" spans="1:17" x14ac:dyDescent="0.3">
      <c r="A45" s="35"/>
      <c r="H45" s="11"/>
      <c r="I45" s="10"/>
      <c r="K45" s="32"/>
      <c r="P45" s="33"/>
    </row>
    <row r="46" spans="1:17" x14ac:dyDescent="0.3">
      <c r="A46" s="35"/>
      <c r="H46" s="11"/>
      <c r="I46" s="10"/>
      <c r="K46" s="32"/>
      <c r="P46" s="33"/>
    </row>
    <row r="47" spans="1:17" ht="15.6" x14ac:dyDescent="0.3">
      <c r="A47" s="8"/>
      <c r="B47" s="113" t="s">
        <v>66</v>
      </c>
      <c r="C47" s="113"/>
      <c r="D47" s="113"/>
      <c r="E47" s="113"/>
      <c r="F47" s="113"/>
      <c r="G47" s="113"/>
      <c r="I47" s="10"/>
      <c r="K47" s="32"/>
      <c r="P47" s="33"/>
    </row>
    <row r="48" spans="1:17" x14ac:dyDescent="0.3">
      <c r="A48" s="8"/>
      <c r="I48" s="10"/>
      <c r="K48" s="32"/>
      <c r="P48" s="33"/>
    </row>
    <row r="49" spans="1:16" ht="15" customHeight="1" x14ac:dyDescent="0.3">
      <c r="A49" s="36"/>
      <c r="I49" s="10"/>
      <c r="K49" s="32"/>
      <c r="P49" s="33"/>
    </row>
    <row r="50" spans="1:16" ht="15" customHeight="1" thickBot="1" x14ac:dyDescent="0.35">
      <c r="A50" s="36"/>
      <c r="I50" s="10"/>
      <c r="K50" s="50"/>
      <c r="L50" s="51"/>
      <c r="M50" s="51"/>
      <c r="N50" s="51"/>
      <c r="O50" s="51"/>
      <c r="P50" s="52"/>
    </row>
    <row r="51" spans="1:16" ht="15" customHeight="1" x14ac:dyDescent="0.3">
      <c r="A51" s="36"/>
      <c r="I51" s="10"/>
    </row>
    <row r="52" spans="1:16" ht="15" customHeight="1" x14ac:dyDescent="0.3">
      <c r="A52" s="36"/>
      <c r="I52" s="10"/>
    </row>
    <row r="53" spans="1:16" ht="15" customHeight="1" x14ac:dyDescent="0.3">
      <c r="A53" s="36"/>
      <c r="I53" s="10"/>
    </row>
    <row r="54" spans="1:16" ht="15.6" x14ac:dyDescent="0.3">
      <c r="A54" s="36"/>
      <c r="I54" s="10"/>
    </row>
    <row r="55" spans="1:16" ht="15.6" x14ac:dyDescent="0.3">
      <c r="A55" s="36"/>
      <c r="I55" s="10"/>
    </row>
    <row r="56" spans="1:16" ht="15.6" x14ac:dyDescent="0.3">
      <c r="A56" s="36"/>
      <c r="B56" s="18"/>
      <c r="I56" s="10"/>
    </row>
    <row r="57" spans="1:16" x14ac:dyDescent="0.3">
      <c r="A57" s="8"/>
      <c r="I57" s="10"/>
    </row>
    <row r="58" spans="1:16" x14ac:dyDescent="0.3">
      <c r="A58" s="8"/>
      <c r="B58" s="9"/>
      <c r="C58" s="9"/>
      <c r="D58" s="9"/>
      <c r="E58" s="9"/>
      <c r="F58" s="9"/>
      <c r="G58" s="9"/>
      <c r="I58" s="10"/>
    </row>
    <row r="59" spans="1:16" x14ac:dyDescent="0.3">
      <c r="A59" s="8"/>
      <c r="I59" s="10"/>
    </row>
    <row r="60" spans="1:16" x14ac:dyDescent="0.3">
      <c r="A60" s="8"/>
      <c r="I60" s="10"/>
    </row>
    <row r="61" spans="1:16" x14ac:dyDescent="0.3">
      <c r="A61" s="8"/>
      <c r="I61" s="10"/>
    </row>
    <row r="62" spans="1:16" x14ac:dyDescent="0.3">
      <c r="A62" s="8"/>
      <c r="I62" s="10"/>
    </row>
    <row r="63" spans="1:16" x14ac:dyDescent="0.3">
      <c r="A63" s="8"/>
      <c r="I63" s="10"/>
    </row>
    <row r="64" spans="1:16" x14ac:dyDescent="0.3">
      <c r="A64" s="8"/>
      <c r="I64" s="10"/>
    </row>
    <row r="65" spans="1:9" x14ac:dyDescent="0.3">
      <c r="A65" s="8"/>
      <c r="I65" s="10"/>
    </row>
    <row r="66" spans="1:9" x14ac:dyDescent="0.3">
      <c r="A66" s="8"/>
      <c r="I66" s="10"/>
    </row>
    <row r="67" spans="1:9" x14ac:dyDescent="0.3">
      <c r="A67" s="8"/>
      <c r="I67" s="10"/>
    </row>
    <row r="68" spans="1:9" x14ac:dyDescent="0.3">
      <c r="A68" s="8"/>
      <c r="I68" s="10"/>
    </row>
    <row r="69" spans="1:9" x14ac:dyDescent="0.3">
      <c r="A69" s="8"/>
      <c r="I69" s="10"/>
    </row>
    <row r="70" spans="1:9" x14ac:dyDescent="0.3">
      <c r="A70" s="8"/>
      <c r="I70" s="10"/>
    </row>
    <row r="71" spans="1:9" x14ac:dyDescent="0.3">
      <c r="A71" s="8"/>
      <c r="I71" s="10"/>
    </row>
    <row r="72" spans="1:9" x14ac:dyDescent="0.3">
      <c r="A72" s="8"/>
      <c r="I72" s="10"/>
    </row>
    <row r="73" spans="1:9" x14ac:dyDescent="0.3">
      <c r="A73" s="8"/>
      <c r="I73" s="10"/>
    </row>
    <row r="74" spans="1:9" ht="15" thickBot="1" x14ac:dyDescent="0.35">
      <c r="A74" s="23"/>
      <c r="B74" s="24"/>
      <c r="C74" s="24"/>
      <c r="D74" s="24"/>
      <c r="E74" s="24"/>
      <c r="F74" s="24"/>
      <c r="G74" s="24"/>
      <c r="H74" s="24"/>
      <c r="I74" s="53"/>
    </row>
  </sheetData>
  <protectedRanges>
    <protectedRange algorithmName="SHA-512" hashValue="tNb1OfkTKzyi38JNeKRrnuxbV8mFAMY99W+8rsXB44O+NrBLCOyIO+IK5Osz8cLt4S8+5lZBST2kPLYSc7eWJQ==" saltValue="dt/0XHsTB8txCyUuFeEozw==" spinCount="100000" sqref="C30:H30 C29:I29 C34:I34 C17:H22" name="Range1"/>
  </protectedRanges>
  <mergeCells count="11">
    <mergeCell ref="L28:N28"/>
    <mergeCell ref="B47:G47"/>
    <mergeCell ref="L12:M12"/>
    <mergeCell ref="C15:H15"/>
    <mergeCell ref="M20:O20"/>
    <mergeCell ref="M24:O24"/>
    <mergeCell ref="C27:H27"/>
    <mergeCell ref="C32:H32"/>
    <mergeCell ref="M21:O21"/>
    <mergeCell ref="M22:O22"/>
    <mergeCell ref="M23:O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819B-C606-4F4A-973E-666F1A507859}">
  <dimension ref="A1:Q74"/>
  <sheetViews>
    <sheetView zoomScaleNormal="100" workbookViewId="0">
      <selection activeCell="Y18" sqref="Y18"/>
    </sheetView>
  </sheetViews>
  <sheetFormatPr defaultColWidth="9" defaultRowHeight="14.4" x14ac:dyDescent="0.3"/>
  <cols>
    <col min="1" max="1" width="5.44140625" style="2" customWidth="1"/>
    <col min="2" max="2" width="28.5546875" style="2" customWidth="1"/>
    <col min="3" max="6" width="12.44140625" style="2" customWidth="1"/>
    <col min="7" max="7" width="11.44140625" style="2" customWidth="1"/>
    <col min="8" max="8" width="12.44140625" style="2" customWidth="1"/>
    <col min="9" max="9" width="9.5546875" style="2" customWidth="1"/>
    <col min="10" max="10" width="5.33203125" style="2" customWidth="1"/>
    <col min="11" max="11" width="4.6640625" style="2" customWidth="1"/>
    <col min="12" max="12" width="53.33203125" style="2" customWidth="1"/>
    <col min="13" max="13" width="12.88671875" style="2" customWidth="1"/>
    <col min="14" max="14" width="13.44140625" style="2" customWidth="1"/>
    <col min="15" max="15" width="10.44140625" style="2" customWidth="1"/>
    <col min="16" max="16" width="4" style="2" customWidth="1"/>
    <col min="17" max="16384" width="9" style="2"/>
  </cols>
  <sheetData>
    <row r="1" spans="1:16" x14ac:dyDescent="0.3">
      <c r="A1" s="95"/>
      <c r="B1" s="95"/>
      <c r="C1" s="96"/>
      <c r="D1" s="96"/>
      <c r="E1" s="96"/>
      <c r="F1" s="96"/>
      <c r="G1" s="96"/>
      <c r="H1" s="96"/>
      <c r="I1" s="96"/>
      <c r="J1" s="96"/>
      <c r="K1" s="95"/>
      <c r="L1" s="95"/>
      <c r="M1" s="95"/>
      <c r="N1" s="95"/>
      <c r="O1" s="95"/>
      <c r="P1" s="95"/>
    </row>
    <row r="2" spans="1:16" ht="21" x14ac:dyDescent="0.4">
      <c r="A2" s="95"/>
      <c r="B2" s="95"/>
      <c r="C2" s="96"/>
      <c r="D2" s="96"/>
      <c r="E2" s="96"/>
      <c r="F2" s="96"/>
      <c r="G2" s="97" t="s">
        <v>24</v>
      </c>
      <c r="H2" s="97" t="s">
        <v>1</v>
      </c>
      <c r="I2" s="97"/>
      <c r="J2" s="96"/>
      <c r="K2" s="95"/>
      <c r="L2" s="95"/>
      <c r="M2" s="95"/>
      <c r="N2" s="95"/>
      <c r="O2" s="95"/>
      <c r="P2" s="95"/>
    </row>
    <row r="3" spans="1:16" x14ac:dyDescent="0.3">
      <c r="A3" s="95"/>
      <c r="B3" s="95"/>
      <c r="C3" s="96"/>
      <c r="D3" s="96"/>
      <c r="E3" s="96"/>
      <c r="F3" s="96"/>
      <c r="G3" s="96"/>
      <c r="H3" s="96"/>
      <c r="I3" s="96"/>
      <c r="J3" s="96"/>
      <c r="K3" s="95"/>
      <c r="L3" s="95"/>
      <c r="M3" s="95"/>
      <c r="N3" s="95"/>
      <c r="O3" s="95"/>
      <c r="P3" s="95"/>
    </row>
    <row r="4" spans="1:16" x14ac:dyDescent="0.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x14ac:dyDescent="0.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6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x14ac:dyDescent="0.3">
      <c r="B8" s="2" t="s">
        <v>25</v>
      </c>
    </row>
    <row r="9" spans="1:16" ht="15.6" x14ac:dyDescent="0.3">
      <c r="B9" s="2" t="s">
        <v>26</v>
      </c>
      <c r="G9" s="27"/>
      <c r="H9" s="27"/>
      <c r="I9" s="27"/>
      <c r="J9" s="27"/>
      <c r="K9" s="27"/>
      <c r="L9" s="27"/>
      <c r="M9" s="27"/>
    </row>
    <row r="10" spans="1:16" ht="16.2" thickBot="1" x14ac:dyDescent="0.35">
      <c r="B10" s="2" t="s">
        <v>79</v>
      </c>
      <c r="G10" s="27"/>
      <c r="H10" s="27"/>
      <c r="I10" s="27"/>
      <c r="J10" s="27"/>
      <c r="K10" s="27"/>
      <c r="L10" s="27"/>
      <c r="M10" s="27"/>
    </row>
    <row r="11" spans="1:16" ht="15.6" x14ac:dyDescent="0.3">
      <c r="A11" s="4"/>
      <c r="B11" s="6"/>
      <c r="C11" s="6"/>
      <c r="D11" s="6"/>
      <c r="E11" s="6"/>
      <c r="F11" s="6"/>
      <c r="G11" s="6"/>
      <c r="H11" s="6"/>
      <c r="I11" s="7"/>
      <c r="K11" s="28"/>
      <c r="L11" s="29"/>
      <c r="M11" s="29"/>
      <c r="N11" s="30"/>
      <c r="O11" s="30"/>
      <c r="P11" s="31"/>
    </row>
    <row r="12" spans="1:16" ht="15.6" x14ac:dyDescent="0.3">
      <c r="A12" s="8"/>
      <c r="I12" s="10"/>
      <c r="K12" s="32"/>
      <c r="L12" s="113" t="s">
        <v>27</v>
      </c>
      <c r="M12" s="113"/>
      <c r="P12" s="33"/>
    </row>
    <row r="13" spans="1:16" ht="15" thickBot="1" x14ac:dyDescent="0.35">
      <c r="A13" s="8"/>
      <c r="B13" s="9" t="s">
        <v>28</v>
      </c>
      <c r="G13" s="34"/>
      <c r="I13" s="10"/>
      <c r="K13" s="32"/>
      <c r="M13" s="34" t="s">
        <v>29</v>
      </c>
      <c r="O13" s="11"/>
      <c r="P13" s="33"/>
    </row>
    <row r="14" spans="1:16" x14ac:dyDescent="0.3">
      <c r="A14" s="8"/>
      <c r="E14" s="34" t="s">
        <v>30</v>
      </c>
      <c r="I14" s="64"/>
      <c r="K14" s="32"/>
      <c r="M14" s="73" t="s">
        <v>67</v>
      </c>
      <c r="P14" s="33"/>
    </row>
    <row r="15" spans="1:16" x14ac:dyDescent="0.3">
      <c r="A15" s="35"/>
      <c r="B15" s="11"/>
      <c r="C15" s="114" t="s">
        <v>68</v>
      </c>
      <c r="D15" s="114"/>
      <c r="E15" s="114"/>
      <c r="F15" s="114"/>
      <c r="G15" s="114"/>
      <c r="H15" s="114"/>
      <c r="I15" s="98"/>
      <c r="K15" s="32"/>
      <c r="L15" s="33"/>
      <c r="M15" s="84" t="s">
        <v>14</v>
      </c>
      <c r="O15" s="70"/>
      <c r="P15" s="33"/>
    </row>
    <row r="16" spans="1:16" ht="15.6" x14ac:dyDescent="0.3">
      <c r="A16" s="36"/>
      <c r="B16" s="12" t="s">
        <v>69</v>
      </c>
      <c r="C16" s="12">
        <v>0</v>
      </c>
      <c r="D16" s="12">
        <v>20</v>
      </c>
      <c r="E16" s="12">
        <v>40</v>
      </c>
      <c r="F16" s="12">
        <v>60</v>
      </c>
      <c r="G16" s="12">
        <v>80</v>
      </c>
      <c r="H16" s="12">
        <v>100</v>
      </c>
      <c r="I16" s="68" t="s">
        <v>33</v>
      </c>
      <c r="K16" s="32"/>
      <c r="L16" s="63" t="s">
        <v>34</v>
      </c>
      <c r="M16" s="74"/>
      <c r="N16" s="99"/>
      <c r="O16" s="94"/>
      <c r="P16" s="71"/>
    </row>
    <row r="17" spans="1:16" ht="15.6" x14ac:dyDescent="0.3">
      <c r="A17" s="35"/>
      <c r="B17" s="16" t="s">
        <v>34</v>
      </c>
      <c r="C17" s="109"/>
      <c r="D17" s="109"/>
      <c r="E17" s="109"/>
      <c r="F17" s="109"/>
      <c r="G17" s="109"/>
      <c r="H17" s="109"/>
      <c r="I17" s="62">
        <v>0</v>
      </c>
      <c r="K17" s="32"/>
      <c r="L17" s="63" t="s">
        <v>35</v>
      </c>
      <c r="M17" s="107"/>
      <c r="N17" s="69"/>
      <c r="O17" s="72"/>
      <c r="P17" s="33"/>
    </row>
    <row r="18" spans="1:16" ht="16.2" thickBot="1" x14ac:dyDescent="0.35">
      <c r="A18" s="35"/>
      <c r="B18" s="16" t="s">
        <v>35</v>
      </c>
      <c r="C18" s="109"/>
      <c r="D18" s="109"/>
      <c r="E18" s="109"/>
      <c r="F18" s="109"/>
      <c r="G18" s="109"/>
      <c r="H18" s="109"/>
      <c r="I18" s="105">
        <v>0</v>
      </c>
      <c r="K18" s="32"/>
      <c r="L18" s="63" t="s">
        <v>36</v>
      </c>
      <c r="M18" s="108"/>
      <c r="N18" s="11"/>
      <c r="O18" s="11"/>
      <c r="P18" s="33"/>
    </row>
    <row r="19" spans="1:16" ht="16.2" thickBot="1" x14ac:dyDescent="0.35">
      <c r="A19" s="35"/>
      <c r="B19" s="16" t="s">
        <v>36</v>
      </c>
      <c r="C19" s="109"/>
      <c r="D19" s="109"/>
      <c r="E19" s="109"/>
      <c r="F19" s="109"/>
      <c r="G19" s="109"/>
      <c r="H19" s="109"/>
      <c r="I19" s="106">
        <v>0</v>
      </c>
      <c r="K19" s="32"/>
      <c r="M19" s="11"/>
      <c r="N19" s="34" t="s">
        <v>37</v>
      </c>
      <c r="O19" s="11"/>
      <c r="P19" s="33"/>
    </row>
    <row r="20" spans="1:16" ht="15.6" x14ac:dyDescent="0.3">
      <c r="A20" s="35"/>
      <c r="B20" s="18"/>
      <c r="C20" s="100"/>
      <c r="D20" s="100"/>
      <c r="E20" s="100"/>
      <c r="F20" s="100"/>
      <c r="G20" s="100"/>
      <c r="H20" s="100"/>
      <c r="I20" s="98"/>
      <c r="K20" s="32"/>
      <c r="L20" s="33"/>
      <c r="M20" s="115" t="s">
        <v>77</v>
      </c>
      <c r="N20" s="116"/>
      <c r="O20" s="117"/>
      <c r="P20" s="33"/>
    </row>
    <row r="21" spans="1:16" ht="15.6" x14ac:dyDescent="0.3">
      <c r="A21" s="35"/>
      <c r="B21" s="18"/>
      <c r="C21" s="100"/>
      <c r="D21" s="100"/>
      <c r="E21" s="100"/>
      <c r="F21" s="100"/>
      <c r="G21" s="100"/>
      <c r="H21" s="100"/>
      <c r="I21" s="98"/>
      <c r="K21" s="32"/>
      <c r="L21" s="40" t="s">
        <v>76</v>
      </c>
      <c r="M21" s="120" t="e">
        <f>AVERAGE(M16:M18)</f>
        <v>#DIV/0!</v>
      </c>
      <c r="N21" s="121"/>
      <c r="O21" s="122"/>
      <c r="P21" s="33"/>
    </row>
    <row r="22" spans="1:16" ht="15.6" x14ac:dyDescent="0.3">
      <c r="A22" s="35"/>
      <c r="B22" s="18"/>
      <c r="C22" s="100"/>
      <c r="D22" s="100"/>
      <c r="E22" s="100"/>
      <c r="F22" s="100"/>
      <c r="G22" s="100"/>
      <c r="H22" s="100" t="s">
        <v>38</v>
      </c>
      <c r="I22" s="98"/>
      <c r="K22" s="32"/>
      <c r="L22" s="54" t="s">
        <v>78</v>
      </c>
      <c r="M22" s="123" t="e">
        <f>IF(I29&gt;C29,M21-I29,M21-C29)</f>
        <v>#DIV/0!</v>
      </c>
      <c r="N22" s="124"/>
      <c r="O22" s="125"/>
      <c r="P22" s="33"/>
    </row>
    <row r="23" spans="1:16" x14ac:dyDescent="0.3">
      <c r="A23" s="8"/>
      <c r="I23" s="98"/>
      <c r="K23" s="32"/>
      <c r="L23" s="40" t="s">
        <v>10</v>
      </c>
      <c r="M23" s="126">
        <f>I34</f>
        <v>0</v>
      </c>
      <c r="N23" s="124"/>
      <c r="O23" s="127"/>
      <c r="P23" s="33"/>
    </row>
    <row r="24" spans="1:16" x14ac:dyDescent="0.3">
      <c r="A24" s="8"/>
      <c r="I24" s="98"/>
      <c r="K24" s="32"/>
      <c r="M24" s="118"/>
      <c r="N24" s="118"/>
      <c r="O24" s="118"/>
      <c r="P24" s="33"/>
    </row>
    <row r="25" spans="1:16" x14ac:dyDescent="0.3">
      <c r="A25" s="8"/>
      <c r="B25" s="38"/>
      <c r="G25" s="34"/>
      <c r="I25" s="98"/>
      <c r="K25" s="32"/>
      <c r="M25" s="94"/>
      <c r="N25" s="94"/>
      <c r="O25" s="94"/>
      <c r="P25" s="33"/>
    </row>
    <row r="26" spans="1:16" x14ac:dyDescent="0.3">
      <c r="A26" s="8"/>
      <c r="E26" s="34" t="s">
        <v>40</v>
      </c>
      <c r="I26" s="98"/>
      <c r="K26" s="32"/>
      <c r="M26" s="94"/>
      <c r="N26" s="94"/>
      <c r="O26" s="94"/>
      <c r="P26" s="33"/>
    </row>
    <row r="27" spans="1:16" ht="16.2" thickBot="1" x14ac:dyDescent="0.35">
      <c r="A27" s="35"/>
      <c r="B27" s="11"/>
      <c r="C27" s="119" t="s">
        <v>74</v>
      </c>
      <c r="D27" s="119"/>
      <c r="E27" s="119"/>
      <c r="F27" s="119"/>
      <c r="G27" s="119"/>
      <c r="H27" s="119"/>
      <c r="I27" s="98"/>
      <c r="K27" s="32"/>
      <c r="L27" s="27"/>
      <c r="M27" s="92" t="s">
        <v>41</v>
      </c>
      <c r="N27" s="57"/>
      <c r="O27" s="61"/>
      <c r="P27" s="33"/>
    </row>
    <row r="28" spans="1:16" ht="18.600000000000001" thickBot="1" x14ac:dyDescent="0.4">
      <c r="A28" s="35"/>
      <c r="B28" s="12" t="s">
        <v>69</v>
      </c>
      <c r="C28" s="12">
        <v>0</v>
      </c>
      <c r="D28" s="12">
        <v>20</v>
      </c>
      <c r="E28" s="12">
        <v>40</v>
      </c>
      <c r="F28" s="12">
        <v>60</v>
      </c>
      <c r="G28" s="12">
        <v>80</v>
      </c>
      <c r="H28" s="12">
        <v>100</v>
      </c>
      <c r="I28" s="58" t="s">
        <v>33</v>
      </c>
      <c r="K28" s="32"/>
      <c r="L28" s="111" t="s">
        <v>42</v>
      </c>
      <c r="M28" s="112"/>
      <c r="N28" s="112"/>
      <c r="P28" s="33"/>
    </row>
    <row r="29" spans="1:16" ht="16.2" thickBot="1" x14ac:dyDescent="0.35">
      <c r="A29" s="35"/>
      <c r="B29" s="56"/>
      <c r="C29" s="101" t="e">
        <f>AVERAGE(C17:C19)</f>
        <v>#DIV/0!</v>
      </c>
      <c r="D29" s="101" t="e">
        <f t="shared" ref="D29:I29" si="0">AVERAGE(D17:D19)</f>
        <v>#DIV/0!</v>
      </c>
      <c r="E29" s="101" t="e">
        <f t="shared" si="0"/>
        <v>#DIV/0!</v>
      </c>
      <c r="F29" s="101" t="e">
        <f t="shared" si="0"/>
        <v>#DIV/0!</v>
      </c>
      <c r="G29" s="101" t="e">
        <f t="shared" si="0"/>
        <v>#DIV/0!</v>
      </c>
      <c r="H29" s="102" t="e">
        <f t="shared" si="0"/>
        <v>#DIV/0!</v>
      </c>
      <c r="I29" s="102">
        <f t="shared" si="0"/>
        <v>0</v>
      </c>
      <c r="K29" s="32"/>
      <c r="L29" s="39" t="s">
        <v>70</v>
      </c>
      <c r="M29" s="75" t="e">
        <f>M22</f>
        <v>#DIV/0!</v>
      </c>
      <c r="N29" s="40" t="s">
        <v>44</v>
      </c>
      <c r="O29" s="27"/>
      <c r="P29" s="33"/>
    </row>
    <row r="30" spans="1:16" ht="15.6" x14ac:dyDescent="0.3">
      <c r="A30" s="35"/>
      <c r="B30" s="18"/>
      <c r="C30" s="103"/>
      <c r="D30" s="103"/>
      <c r="E30" s="103"/>
      <c r="F30" s="103"/>
      <c r="G30" s="103"/>
      <c r="H30" s="104"/>
      <c r="I30" s="98"/>
      <c r="K30" s="32"/>
      <c r="L30" s="39" t="s">
        <v>45</v>
      </c>
      <c r="M30" s="75" t="e">
        <f>SLOPE(E39:E44,D39:D44)</f>
        <v>#DIV/0!</v>
      </c>
      <c r="N30" s="80"/>
      <c r="P30" s="33"/>
    </row>
    <row r="31" spans="1:16" ht="15.6" x14ac:dyDescent="0.3">
      <c r="A31" s="35"/>
      <c r="E31" s="34" t="s">
        <v>46</v>
      </c>
      <c r="H31" s="59"/>
      <c r="I31" s="98"/>
      <c r="K31" s="32"/>
      <c r="L31" s="39" t="s">
        <v>47</v>
      </c>
      <c r="M31" s="75" t="e">
        <f>INTERCEPT(E39:E44,D39:D44)</f>
        <v>#DIV/0!</v>
      </c>
      <c r="N31" s="41"/>
      <c r="P31" s="33"/>
    </row>
    <row r="32" spans="1:16" ht="16.2" thickBot="1" x14ac:dyDescent="0.35">
      <c r="A32" s="35"/>
      <c r="B32" s="11"/>
      <c r="C32" s="119" t="s">
        <v>75</v>
      </c>
      <c r="D32" s="119"/>
      <c r="E32" s="119"/>
      <c r="F32" s="119"/>
      <c r="G32" s="119"/>
      <c r="H32" s="119"/>
      <c r="I32" s="98"/>
      <c r="K32" s="32"/>
      <c r="L32" s="39" t="s">
        <v>48</v>
      </c>
      <c r="M32" s="43"/>
      <c r="N32" s="41" t="s">
        <v>49</v>
      </c>
      <c r="P32" s="33"/>
    </row>
    <row r="33" spans="1:17" ht="16.2" thickBot="1" x14ac:dyDescent="0.35">
      <c r="A33" s="35"/>
      <c r="B33" s="12" t="s">
        <v>69</v>
      </c>
      <c r="C33" s="12">
        <v>0</v>
      </c>
      <c r="D33" s="12">
        <v>20</v>
      </c>
      <c r="E33" s="12">
        <v>40</v>
      </c>
      <c r="F33" s="12">
        <v>60</v>
      </c>
      <c r="G33" s="12">
        <v>80</v>
      </c>
      <c r="H33" s="12">
        <v>100</v>
      </c>
      <c r="I33" s="58" t="s">
        <v>33</v>
      </c>
      <c r="K33" s="32"/>
      <c r="L33" s="39"/>
      <c r="M33" s="40"/>
      <c r="N33" s="49"/>
      <c r="P33" s="33"/>
    </row>
    <row r="34" spans="1:17" ht="16.2" thickBot="1" x14ac:dyDescent="0.35">
      <c r="A34" s="35"/>
      <c r="B34" s="56"/>
      <c r="C34" s="101" t="e">
        <f>C29-$C29</f>
        <v>#DIV/0!</v>
      </c>
      <c r="D34" s="101" t="e">
        <f t="shared" ref="D34:H34" si="1">D29-$C29</f>
        <v>#DIV/0!</v>
      </c>
      <c r="E34" s="101" t="e">
        <f t="shared" si="1"/>
        <v>#DIV/0!</v>
      </c>
      <c r="F34" s="101" t="e">
        <f t="shared" si="1"/>
        <v>#DIV/0!</v>
      </c>
      <c r="G34" s="101" t="e">
        <f t="shared" si="1"/>
        <v>#DIV/0!</v>
      </c>
      <c r="H34" s="102" t="e">
        <f t="shared" si="1"/>
        <v>#DIV/0!</v>
      </c>
      <c r="I34" s="102">
        <f>I29</f>
        <v>0</v>
      </c>
      <c r="K34" s="32"/>
      <c r="L34" s="42" t="s">
        <v>50</v>
      </c>
      <c r="M34" s="43">
        <v>1</v>
      </c>
      <c r="N34" s="81"/>
      <c r="P34" s="33"/>
    </row>
    <row r="35" spans="1:17" ht="15.6" x14ac:dyDescent="0.3">
      <c r="A35" s="8"/>
      <c r="I35" s="98"/>
      <c r="K35" s="32"/>
      <c r="L35" s="44" t="s">
        <v>51</v>
      </c>
      <c r="M35" s="77" t="e">
        <f>(M22-M31)/M30</f>
        <v>#DIV/0!</v>
      </c>
      <c r="N35" s="45" t="s">
        <v>71</v>
      </c>
      <c r="P35" s="33"/>
    </row>
    <row r="36" spans="1:17" ht="15.6" x14ac:dyDescent="0.3">
      <c r="A36" s="8"/>
      <c r="H36" s="67"/>
      <c r="I36" s="98"/>
      <c r="K36" s="32"/>
      <c r="L36" s="44" t="s">
        <v>53</v>
      </c>
      <c r="M36" s="78" t="e">
        <f>M35/M32*M34</f>
        <v>#DIV/0!</v>
      </c>
      <c r="N36" s="79" t="s">
        <v>72</v>
      </c>
      <c r="P36" s="33"/>
    </row>
    <row r="37" spans="1:17" ht="15.6" x14ac:dyDescent="0.3">
      <c r="A37" s="8"/>
      <c r="D37" s="34"/>
      <c r="E37" s="34" t="s">
        <v>55</v>
      </c>
      <c r="F37" s="34"/>
      <c r="G37" s="34"/>
      <c r="H37" s="65"/>
      <c r="I37" s="66"/>
      <c r="K37" s="32"/>
      <c r="L37" s="39"/>
      <c r="M37" s="9" t="s">
        <v>56</v>
      </c>
      <c r="P37" s="33"/>
    </row>
    <row r="38" spans="1:17" ht="18" x14ac:dyDescent="0.35">
      <c r="A38" s="8"/>
      <c r="D38" s="16" t="s">
        <v>57</v>
      </c>
      <c r="E38" s="93" t="s">
        <v>58</v>
      </c>
      <c r="F38" s="93" t="s">
        <v>59</v>
      </c>
      <c r="I38" s="10"/>
      <c r="K38" s="32"/>
      <c r="L38" s="46" t="s">
        <v>73</v>
      </c>
      <c r="M38" s="27"/>
      <c r="N38" s="27"/>
      <c r="O38" s="27"/>
      <c r="P38" s="47"/>
      <c r="Q38" s="27"/>
    </row>
    <row r="39" spans="1:17" ht="15.6" x14ac:dyDescent="0.3">
      <c r="A39" s="35"/>
      <c r="D39" s="16">
        <v>0</v>
      </c>
      <c r="E39" s="60" t="e">
        <f>C34</f>
        <v>#DIV/0!</v>
      </c>
      <c r="F39" s="60" t="e">
        <f>_xlfn.STDEV.P(C17:C19)</f>
        <v>#DIV/0!</v>
      </c>
      <c r="G39" s="18"/>
      <c r="H39" s="11"/>
      <c r="I39" s="10"/>
      <c r="K39" s="32"/>
      <c r="L39" s="39" t="s">
        <v>61</v>
      </c>
      <c r="M39" s="75" t="e">
        <f>_xlfn.STDEV.P(M16:M18)</f>
        <v>#DIV/0!</v>
      </c>
      <c r="N39" s="48" t="s">
        <v>44</v>
      </c>
      <c r="P39" s="33"/>
    </row>
    <row r="40" spans="1:17" ht="15.6" x14ac:dyDescent="0.3">
      <c r="A40" s="35"/>
      <c r="D40" s="16">
        <v>20</v>
      </c>
      <c r="E40" s="60" t="e">
        <f>D34</f>
        <v>#DIV/0!</v>
      </c>
      <c r="F40" s="60" t="e">
        <f>_xlfn.STDEV.P(D17:D19)</f>
        <v>#DIV/0!</v>
      </c>
      <c r="G40" s="18"/>
      <c r="H40" s="11"/>
      <c r="I40" s="10"/>
      <c r="K40" s="32"/>
      <c r="L40" s="44" t="s">
        <v>62</v>
      </c>
      <c r="M40" s="76" t="e">
        <f>(M39-M31)/M30</f>
        <v>#DIV/0!</v>
      </c>
      <c r="N40" s="45" t="s">
        <v>71</v>
      </c>
      <c r="P40" s="33"/>
    </row>
    <row r="41" spans="1:17" ht="15.6" x14ac:dyDescent="0.3">
      <c r="A41" s="35"/>
      <c r="D41" s="16">
        <v>40</v>
      </c>
      <c r="E41" s="60" t="e">
        <f>E34</f>
        <v>#DIV/0!</v>
      </c>
      <c r="F41" s="60" t="e">
        <f>_xlfn.STDEV.P(E17:E19)</f>
        <v>#DIV/0!</v>
      </c>
      <c r="G41" s="18"/>
      <c r="H41" s="11"/>
      <c r="I41" s="10"/>
      <c r="K41" s="82"/>
      <c r="L41" s="44" t="s">
        <v>63</v>
      </c>
      <c r="M41" s="77" t="e">
        <f>M39/M29*100</f>
        <v>#DIV/0!</v>
      </c>
      <c r="N41" s="83" t="s">
        <v>64</v>
      </c>
      <c r="P41" s="33"/>
    </row>
    <row r="42" spans="1:17" ht="15.6" x14ac:dyDescent="0.3">
      <c r="A42" s="35"/>
      <c r="D42" s="16">
        <v>60</v>
      </c>
      <c r="E42" s="60" t="e">
        <f>F34</f>
        <v>#DIV/0!</v>
      </c>
      <c r="F42" s="60" t="e">
        <f>_xlfn.STDEV.P(F17:F19)</f>
        <v>#DIV/0!</v>
      </c>
      <c r="G42" s="18"/>
      <c r="H42" s="11"/>
      <c r="I42" s="10"/>
      <c r="K42" s="32"/>
      <c r="L42" s="44" t="s">
        <v>65</v>
      </c>
      <c r="M42" s="76" t="e">
        <f>M39/M32*M34</f>
        <v>#DIV/0!</v>
      </c>
      <c r="N42" s="79" t="s">
        <v>72</v>
      </c>
      <c r="P42" s="33"/>
    </row>
    <row r="43" spans="1:17" ht="15.6" x14ac:dyDescent="0.3">
      <c r="A43" s="35"/>
      <c r="D43" s="16">
        <v>80</v>
      </c>
      <c r="E43" s="60" t="e">
        <f>G34</f>
        <v>#DIV/0!</v>
      </c>
      <c r="F43" s="60" t="e">
        <f>_xlfn.STDEV.P(G17:G19)</f>
        <v>#DIV/0!</v>
      </c>
      <c r="G43" s="18"/>
      <c r="H43" s="11"/>
      <c r="I43" s="10"/>
      <c r="K43" s="32"/>
      <c r="P43" s="33"/>
    </row>
    <row r="44" spans="1:17" ht="15.6" x14ac:dyDescent="0.3">
      <c r="A44" s="35"/>
      <c r="D44" s="16">
        <v>100</v>
      </c>
      <c r="E44" s="60" t="e">
        <f>H34</f>
        <v>#DIV/0!</v>
      </c>
      <c r="F44" s="60" t="e">
        <f>_xlfn.STDEV.P(H17:H19)</f>
        <v>#DIV/0!</v>
      </c>
      <c r="G44" s="18"/>
      <c r="H44" s="11"/>
      <c r="I44" s="10"/>
      <c r="K44" s="32"/>
      <c r="P44" s="33"/>
    </row>
    <row r="45" spans="1:17" x14ac:dyDescent="0.3">
      <c r="A45" s="35"/>
      <c r="H45" s="11"/>
      <c r="I45" s="10"/>
      <c r="K45" s="32"/>
      <c r="P45" s="33"/>
    </row>
    <row r="46" spans="1:17" x14ac:dyDescent="0.3">
      <c r="A46" s="35"/>
      <c r="H46" s="11"/>
      <c r="I46" s="10"/>
      <c r="K46" s="32"/>
      <c r="P46" s="33"/>
    </row>
    <row r="47" spans="1:17" ht="15.6" x14ac:dyDescent="0.3">
      <c r="A47" s="8"/>
      <c r="B47" s="113" t="s">
        <v>66</v>
      </c>
      <c r="C47" s="113"/>
      <c r="D47" s="113"/>
      <c r="E47" s="113"/>
      <c r="F47" s="113"/>
      <c r="G47" s="113"/>
      <c r="I47" s="10"/>
      <c r="K47" s="32"/>
      <c r="P47" s="33"/>
    </row>
    <row r="48" spans="1:17" x14ac:dyDescent="0.3">
      <c r="A48" s="8"/>
      <c r="I48" s="10"/>
      <c r="K48" s="32"/>
      <c r="P48" s="33"/>
    </row>
    <row r="49" spans="1:16" ht="15" customHeight="1" x14ac:dyDescent="0.3">
      <c r="A49" s="36"/>
      <c r="I49" s="10"/>
      <c r="K49" s="32"/>
      <c r="P49" s="33"/>
    </row>
    <row r="50" spans="1:16" ht="15" customHeight="1" thickBot="1" x14ac:dyDescent="0.35">
      <c r="A50" s="36"/>
      <c r="I50" s="10"/>
      <c r="K50" s="50"/>
      <c r="L50" s="51"/>
      <c r="M50" s="51"/>
      <c r="N50" s="51"/>
      <c r="O50" s="51"/>
      <c r="P50" s="52"/>
    </row>
    <row r="51" spans="1:16" ht="15" customHeight="1" x14ac:dyDescent="0.3">
      <c r="A51" s="36"/>
      <c r="I51" s="10"/>
    </row>
    <row r="52" spans="1:16" ht="15" customHeight="1" x14ac:dyDescent="0.3">
      <c r="A52" s="36"/>
      <c r="I52" s="10"/>
    </row>
    <row r="53" spans="1:16" ht="15" customHeight="1" x14ac:dyDescent="0.3">
      <c r="A53" s="36"/>
      <c r="I53" s="10"/>
    </row>
    <row r="54" spans="1:16" ht="15.6" x14ac:dyDescent="0.3">
      <c r="A54" s="36"/>
      <c r="I54" s="10"/>
    </row>
    <row r="55" spans="1:16" ht="15.6" x14ac:dyDescent="0.3">
      <c r="A55" s="36"/>
      <c r="I55" s="10"/>
    </row>
    <row r="56" spans="1:16" ht="15.6" x14ac:dyDescent="0.3">
      <c r="A56" s="36"/>
      <c r="B56" s="18"/>
      <c r="I56" s="10"/>
    </row>
    <row r="57" spans="1:16" x14ac:dyDescent="0.3">
      <c r="A57" s="8"/>
      <c r="I57" s="10"/>
    </row>
    <row r="58" spans="1:16" x14ac:dyDescent="0.3">
      <c r="A58" s="8"/>
      <c r="B58" s="9"/>
      <c r="C58" s="9"/>
      <c r="D58" s="9"/>
      <c r="E58" s="9"/>
      <c r="F58" s="9"/>
      <c r="G58" s="9"/>
      <c r="I58" s="10"/>
    </row>
    <row r="59" spans="1:16" x14ac:dyDescent="0.3">
      <c r="A59" s="8"/>
      <c r="I59" s="10"/>
    </row>
    <row r="60" spans="1:16" x14ac:dyDescent="0.3">
      <c r="A60" s="8"/>
      <c r="I60" s="10"/>
    </row>
    <row r="61" spans="1:16" x14ac:dyDescent="0.3">
      <c r="A61" s="8"/>
      <c r="I61" s="10"/>
    </row>
    <row r="62" spans="1:16" x14ac:dyDescent="0.3">
      <c r="A62" s="8"/>
      <c r="I62" s="10"/>
    </row>
    <row r="63" spans="1:16" x14ac:dyDescent="0.3">
      <c r="A63" s="8"/>
      <c r="I63" s="10"/>
    </row>
    <row r="64" spans="1:16" x14ac:dyDescent="0.3">
      <c r="A64" s="8"/>
      <c r="I64" s="10"/>
    </row>
    <row r="65" spans="1:9" x14ac:dyDescent="0.3">
      <c r="A65" s="8"/>
      <c r="I65" s="10"/>
    </row>
    <row r="66" spans="1:9" x14ac:dyDescent="0.3">
      <c r="A66" s="8"/>
      <c r="I66" s="10"/>
    </row>
    <row r="67" spans="1:9" x14ac:dyDescent="0.3">
      <c r="A67" s="8"/>
      <c r="I67" s="10"/>
    </row>
    <row r="68" spans="1:9" x14ac:dyDescent="0.3">
      <c r="A68" s="8"/>
      <c r="I68" s="10"/>
    </row>
    <row r="69" spans="1:9" x14ac:dyDescent="0.3">
      <c r="A69" s="8"/>
      <c r="I69" s="10"/>
    </row>
    <row r="70" spans="1:9" x14ac:dyDescent="0.3">
      <c r="A70" s="8"/>
      <c r="I70" s="10"/>
    </row>
    <row r="71" spans="1:9" x14ac:dyDescent="0.3">
      <c r="A71" s="8"/>
      <c r="I71" s="10"/>
    </row>
    <row r="72" spans="1:9" x14ac:dyDescent="0.3">
      <c r="A72" s="8"/>
      <c r="I72" s="10"/>
    </row>
    <row r="73" spans="1:9" x14ac:dyDescent="0.3">
      <c r="A73" s="8"/>
      <c r="I73" s="10"/>
    </row>
    <row r="74" spans="1:9" ht="15" thickBot="1" x14ac:dyDescent="0.35">
      <c r="A74" s="23"/>
      <c r="B74" s="24"/>
      <c r="C74" s="24"/>
      <c r="D74" s="24"/>
      <c r="E74" s="24"/>
      <c r="F74" s="24"/>
      <c r="G74" s="24"/>
      <c r="H74" s="24"/>
      <c r="I74" s="53"/>
    </row>
  </sheetData>
  <protectedRanges>
    <protectedRange algorithmName="SHA-512" hashValue="tNb1OfkTKzyi38JNeKRrnuxbV8mFAMY99W+8rsXB44O+NrBLCOyIO+IK5Osz8cLt4S8+5lZBST2kPLYSc7eWJQ==" saltValue="dt/0XHsTB8txCyUuFeEozw==" spinCount="100000" sqref="C30:H30 C29:I29 C17:H22 C34:I34" name="Range1"/>
  </protectedRanges>
  <mergeCells count="11">
    <mergeCell ref="M23:O23"/>
    <mergeCell ref="L12:M12"/>
    <mergeCell ref="C15:H15"/>
    <mergeCell ref="M20:O20"/>
    <mergeCell ref="M21:O21"/>
    <mergeCell ref="M22:O22"/>
    <mergeCell ref="M24:O24"/>
    <mergeCell ref="C27:H27"/>
    <mergeCell ref="L28:N28"/>
    <mergeCell ref="C32:H32"/>
    <mergeCell ref="B47:G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4" ma:contentTypeDescription="Create a new document." ma:contentTypeScope="" ma:versionID="d4d00b22c41fe28e04fd2d7ed88d5c13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c5d8ea8c664a48c0d01cbdcdbb37116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7D03D-6799-489D-910D-BCACFF91C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224C6-335E-428B-8B6B-48D076848425}">
  <ds:schemaRefs>
    <ds:schemaRef ds:uri="http://schemas.microsoft.com/office/2006/metadata/properties"/>
    <ds:schemaRef ds:uri="http://schemas.microsoft.com/office/infopath/2007/PartnerControls"/>
    <ds:schemaRef ds:uri="4e1aef77-c719-4515-bac4-5dafbdaa90b3"/>
    <ds:schemaRef ds:uri="d51ca0aa-51c2-4211-9c2a-190b0c8186af"/>
  </ds:schemaRefs>
</ds:datastoreItem>
</file>

<file path=customXml/itemProps3.xml><?xml version="1.0" encoding="utf-8"?>
<ds:datastoreItem xmlns:ds="http://schemas.openxmlformats.org/officeDocument/2006/customXml" ds:itemID="{57EF969A-5409-4B88-B53F-99C046851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Procedure</vt:lpstr>
      <vt:lpstr>Colorimetric Calculator</vt:lpstr>
      <vt:lpstr>Fluorometric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 Yeroslavsky</dc:creator>
  <cp:keywords/>
  <dc:description/>
  <cp:lastModifiedBy>Daniel Steitz</cp:lastModifiedBy>
  <cp:revision/>
  <dcterms:created xsi:type="dcterms:W3CDTF">2023-07-30T13:14:54Z</dcterms:created>
  <dcterms:modified xsi:type="dcterms:W3CDTF">2024-09-25T17:21:49Z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